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11" documentId="120_S{2AC9BD13-BADA-5192-A53E-5A8FF88502F6}" xr6:coauthVersionLast="47" xr6:coauthVersionMax="47" xr10:uidLastSave="{26804380-65FE-41AC-A193-DD1BDE0A1E4F}"/>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<sst xmlns="http://schemas.openxmlformats.org/spreadsheetml/2006/main" count="180298" uniqueCount="39132">
  <si>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</si>
  <si>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</si>
  <si>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</si>
  <si>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</si>
  <si>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</si>
  <si>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</si>
  <si>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</si>
  <si>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</si>
  <si>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</si>
  <si>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</si>
  <si>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</si>
  <si>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</si>
  <si>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</si>
  <si>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</si>
  <si>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</si>
  <si>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</si>
  <si>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</si>
  <si>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</si>
  <si>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</si>
  <si>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</si>
  <si>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</si>
  <si>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</si>
  <si>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</si>
  <si>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</si>
  <si>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</si>
  <si>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</si>
  <si>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</si>
  <si>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</si>
  <si>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</si>
  <si>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</si>
  <si>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</si>
  <si>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</si>
  <si>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</si>
  <si>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</si>
  <si>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</si>
  <si>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</si>
  <si>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</si>
  <si>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</si>
  <si>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</si>
  <si>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</si>
  <si>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</si>
  <si>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</si>
  <si>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</si>
  <si>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</si>
  <si>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</si>
  <si>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</si>
  <si>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</si>
  <si>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</si>
  <si>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</si>
  <si>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</si>
  <si>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</si>
  <si>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</si>
  <si>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</si>
  <si>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</si>
  <si>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</si>
  <si>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</si>
  <si>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</si>
  <si>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</si>
  <si>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</si>
  <si>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</si>
  <si>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</si>
  <si>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</si>
  <si>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</si>
  <si>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</si>
  <si>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</si>
  <si>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</si>
  <si>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</si>
  <si>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</si>
  <si>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</si>
  <si>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</si>
  <si>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</si>
  <si>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</si>
  <si>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</si>
  <si>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</si>
  <si>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</si>
  <si>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</si>
  <si>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</si>
  <si>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</si>
  <si>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</si>
  <si>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</si>
  <si>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</si>
  <si>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</si>
  <si>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</si>
  <si>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</si>
  <si>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</si>
  <si>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</si>
  <si>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</si>
  <si>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</si>
  <si>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</si>
  <si>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</si>
  <si>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</si>
  <si>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</si>
  <si>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</si>
  <si>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</si>
  <si>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</si>
  <si>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</si>
  <si>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</si>
  <si>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</si>
  <si>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</si>
  <si>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</si>
  <si>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</si>
  <si>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</si>
  <si>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</si>
  <si>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</si>
  <si>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</si>
  <si>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</si>
  <si>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</si>
  <si>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</si>
  <si>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</si>
  <si>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</si>
  <si>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</si>
  <si>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</si>
  <si>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</si>
  <si>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</si>
  <si>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</si>
  <si>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</si>
  <si>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</si>
  <si>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</si>
  <si>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</si>
  <si>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</si>
  <si>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</si>
  <si>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</si>
  <si>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</si>
  <si>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</si>
  <si>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</si>
  <si>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</si>
  <si>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</si>
  <si>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</si>
  <si>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</si>
  <si>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</si>
  <si>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</si>
  <si>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</si>
  <si>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</si>
  <si>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</si>
  <si>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</si>
  <si>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</si>
  <si>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</si>
  <si>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</si>
  <si>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</si>
  <si>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</si>
  <si>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</si>
  <si>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</si>
  <si>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</si>
  <si>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</si>
  <si>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</si>
  <si>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</si>
  <si>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</si>
  <si>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</si>
  <si>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</si>
  <si>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</si>
  <si>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</si>
  <si>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</si>
  <si>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</si>
  <si>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</si>
  <si>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</si>
  <si>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</si>
  <si>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</si>
  <si>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</si>
  <si>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</si>
  <si>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</si>
  <si>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</si>
  <si>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</si>
  <si>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</si>
  <si>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</si>
  <si>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</si>
  <si>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</si>
  <si>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</si>
  <si>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</si>
  <si>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</si>
  <si>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</si>
  <si>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</si>
  <si>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</si>
  <si>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</si>
  <si>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</si>
  <si>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</si>
  <si>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</si>
  <si>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</si>
  <si>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</si>
  <si>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</si>
  <si>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</si>
  <si>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</si>
  <si>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</si>
  <si>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</si>
  <si>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</si>
  <si>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</si>
  <si>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</si>
  <si>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</si>
  <si>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</si>
  <si>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</si>
  <si>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</si>
  <si>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</si>
  <si>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</si>
  <si>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</si>
  <si>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</si>
  <si>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</si>
  <si>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</si>
  <si>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</si>
  <si>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</si>
  <si>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</si>
  <si>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</si>
  <si>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</si>
  <si>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</si>
  <si>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</si>
  <si>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</si>
  <si>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</si>
  <si>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</si>
  <si>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</si>
  <si>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</si>
  <si>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</si>
  <si>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</si>
  <si>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</si>
  <si>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</si>
  <si>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</si>
  <si>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</si>
  <si>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</si>
  <si>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</si>
  <si>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</si>
  <si>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</si>
  <si>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</si>
  <si>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</si>
  <si>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</si>
  <si>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</si>
  <si>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</si>
  <si>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</si>
  <si>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</si>
  <si>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</si>
  <si>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</si>
  <si>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</si>
  <si>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</si>
  <si>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</si>
  <si>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</si>
  <si>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</si>
  <si>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</si>
  <si>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</si>
  <si>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</si>
  <si>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</si>
  <si>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</si>
  <si>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</si>
  <si>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</si>
  <si>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</si>
  <si>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</si>
  <si>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</si>
  <si>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</si>
  <si>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</si>
  <si>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</si>
  <si>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</si>
  <si>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</si>
  <si>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</si>
  <si>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</si>
  <si>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</si>
  <si>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</si>
  <si>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</si>
  <si>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</si>
  <si>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</si>
  <si>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</si>
  <si>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</si>
  <si>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</si>
  <si>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</si>
  <si>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</si>
  <si>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</si>
  <si>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</si>
  <si>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</si>
  <si>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</si>
  <si>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</si>
  <si>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</si>
  <si>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</si>
  <si>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</si>
  <si>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</si>
  <si>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</si>
  <si>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</si>
  <si>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</si>
  <si>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</si>
  <si>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</si>
  <si>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</si>
  <si>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</si>
  <si>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</si>
  <si>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</si>
  <si>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</si>
  <si>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</si>
  <si>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</si>
  <si>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</si>
  <si>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</si>
  <si>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</si>
  <si>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</si>
  <si>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</si>
  <si>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</si>
  <si>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</si>
  <si>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</si>
  <si>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</si>
  <si>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</si>
  <si>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</si>
  <si>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</si>
  <si>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</si>
  <si>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</si>
  <si>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</si>
  <si>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</si>
  <si>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</si>
  <si>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</si>
  <si>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</si>
  <si>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</si>
  <si>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</si>
  <si>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</si>
  <si>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</si>
  <si>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</si>
  <si>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</si>
  <si>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</si>
  <si>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</si>
  <si>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</si>
  <si>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</si>
  <si>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</si>
  <si>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</si>
  <si>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</si>
  <si>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</si>
  <si>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</si>
  <si>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</si>
  <si>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</si>
  <si>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</si>
  <si>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</si>
  <si>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</si>
  <si>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</si>
  <si>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</si>
  <si>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</si>
  <si>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</si>
  <si>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</si>
  <si>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</si>
  <si>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</si>
  <si>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</si>
  <si>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</si>
  <si>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</si>
  <si>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</si>
  <si>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</si>
  <si>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</si>
  <si>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</si>
  <si>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</si>
  <si>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</si>
  <si>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</si>
  <si>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</si>
  <si>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</si>
  <si>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</si>
  <si>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</si>
  <si>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</si>
  <si>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</si>
  <si>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</si>
  <si>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</si>
  <si>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</si>
  <si>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</si>
  <si>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</si>
  <si>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</si>
  <si>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</si>
  <si>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</si>
  <si>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</si>
  <si>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</si>
  <si>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</si>
  <si>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</si>
  <si>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</si>
  <si>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</si>
  <si>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</si>
  <si>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</si>
  <si>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</si>
  <si>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</si>
  <si>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</si>
  <si>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</si>
  <si>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</si>
  <si>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</si>
  <si>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</si>
  <si>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</si>
  <si>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</si>
  <si>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</si>
  <si>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</si>
  <si>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</si>
  <si>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</si>
  <si>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</si>
  <si>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</si>
  <si>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</si>
  <si>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</si>
  <si>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</si>
  <si>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</si>
  <si>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</si>
  <si>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</si>
  <si>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</si>
  <si>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</si>
  <si>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</si>
  <si>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</si>
  <si>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</si>
  <si>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</si>
  <si>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</si>
  <si>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</si>
  <si>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</si>
  <si>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</si>
  <si>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</si>
  <si>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</si>
  <si>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</si>
  <si>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</si>
  <si>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</si>
  <si>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</si>
  <si>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</si>
  <si>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</si>
  <si>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</si>
  <si>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</si>
  <si>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</si>
  <si>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</si>
  <si>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</si>
  <si>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</si>
  <si>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</si>
  <si>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</si>
  <si>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</si>
  <si>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</si>
  <si>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</si>
  <si>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</si>
  <si>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</si>
  <si>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</si>
  <si>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</si>
  <si>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</si>
  <si>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</si>
  <si>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</si>
  <si>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</si>
  <si>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</si>
  <si>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</si>
  <si>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</si>
  <si>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</si>
  <si>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</si>
  <si>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</si>
  <si>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</si>
  <si>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</si>
  <si>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</si>
  <si>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</si>
  <si>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</si>
  <si>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</si>
  <si>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</si>
  <si>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</si>
  <si>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</si>
  <si>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</si>
  <si>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</si>
  <si>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</si>
  <si>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</si>
  <si>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</si>
  <si>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</si>
  <si>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</si>
  <si>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</si>
  <si>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</si>
  <si>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</si>
  <si>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</si>
  <si>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</si>
  <si>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</si>
  <si>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</si>
  <si>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</si>
  <si>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</si>
  <si>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</si>
  <si>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</si>
  <si>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</si>
  <si>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</si>
  <si>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</si>
  <si>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</si>
  <si>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</si>
  <si>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</si>
  <si>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</si>
  <si>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</si>
  <si>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</si>
  <si>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</si>
  <si>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</si>
  <si>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</si>
  <si>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</si>
  <si>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</si>
  <si>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</si>
  <si>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</si>
  <si>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</si>
  <si>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</si>
  <si>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</si>
  <si>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</si>
  <si>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</si>
  <si>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</si>
  <si>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</si>
  <si>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</si>
  <si>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</si>
  <si>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</si>
  <si>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</si>
  <si>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</si>
  <si>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</si>
  <si>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</si>
  <si>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</si>
  <si>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</si>
  <si>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</si>
  <si>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</si>
  <si>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</si>
  <si>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</si>
  <si>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</si>
  <si>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</si>
  <si>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</si>
  <si>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</si>
  <si>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</si>
  <si>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</si>
  <si>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</si>
  <si>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</si>
  <si>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</si>
  <si>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</si>
  <si>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</si>
  <si>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</si>
  <si>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</si>
  <si>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</si>
  <si>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</si>
  <si>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</si>
  <si>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</si>
  <si>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</si>
  <si>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</si>
  <si>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</si>
  <si>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</si>
  <si>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</si>
  <si>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</si>
  <si>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</si>
  <si>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</si>
  <si>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</si>
  <si>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</si>
  <si>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</si>
  <si>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</si>
  <si>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</si>
  <si>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</si>
  <si>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</si>
  <si>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</si>
  <si>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</si>
  <si>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</si>
  <si>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</si>
  <si>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</si>
  <si>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</si>
  <si>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</si>
  <si>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</si>
  <si>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</si>
  <si>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</si>
  <si>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</si>
  <si>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</si>
  <si>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</si>
  <si>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</si>
  <si>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</si>
  <si>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</si>
  <si>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</si>
  <si>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</si>
  <si>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</si>
  <si>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</si>
  <si>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</si>
  <si>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</si>
  <si>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</si>
  <si>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</si>
  <si>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</si>
  <si>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</si>
  <si>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</si>
  <si>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</si>
  <si>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</si>
  <si>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</si>
  <si>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</si>
  <si>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</si>
  <si>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</si>
  <si>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</si>
  <si>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</si>
  <si>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</si>
  <si>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</si>
  <si>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</si>
  <si>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</si>
  <si>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</si>
  <si>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</si>
  <si>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</si>
  <si>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</si>
  <si>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</si>
  <si>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</si>
  <si>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</si>
  <si>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</si>
  <si>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</si>
  <si>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</si>
  <si>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</si>
  <si>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</si>
  <si>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</si>
  <si>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</si>
  <si>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</si>
  <si>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</si>
  <si>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</si>
  <si>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</si>
  <si>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</si>
  <si>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</si>
  <si>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</si>
  <si>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</si>
  <si>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</si>
  <si>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</si>
  <si>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</si>
  <si>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</si>
  <si>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</si>
  <si>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</si>
  <si>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</si>
  <si>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</si>
  <si>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</si>
  <si>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</si>
  <si>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</si>
  <si>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</si>
  <si>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</si>
  <si>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</si>
  <si>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</si>
  <si>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</si>
  <si>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</si>
  <si>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</si>
  <si>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</si>
  <si>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</si>
  <si>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</si>
  <si>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</si>
  <si>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</si>
  <si>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</si>
  <si>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</si>
  <si>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</si>
  <si>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</si>
  <si>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</si>
  <si>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</si>
  <si>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</si>
  <si>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</si>
  <si>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</si>
  <si>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</si>
  <si>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</si>
  <si>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</si>
  <si>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</si>
  <si>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</si>
  <si>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</si>
  <si>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</si>
  <si>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</si>
  <si>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</si>
  <si>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</si>
  <si>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</si>
  <si>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</si>
  <si>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</si>
  <si>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</si>
  <si>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</si>
  <si>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</si>
  <si>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</si>
  <si>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</si>
  <si>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</si>
  <si>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</si>
  <si>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</si>
  <si>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</si>
  <si>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</si>
  <si>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</si>
  <si>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</si>
  <si>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</si>
  <si>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</si>
  <si>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</si>
  <si>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</si>
  <si>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</si>
  <si>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</si>
  <si>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</si>
  <si>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</si>
  <si>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</si>
  <si>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</si>
  <si>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</si>
  <si>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</si>
  <si>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</si>
  <si>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</si>
  <si>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</si>
  <si>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</si>
  <si>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</si>
  <si>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</si>
  <si>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</si>
  <si>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</si>
  <si>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</si>
  <si>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</si>
  <si>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</si>
  <si>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</si>
  <si>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</si>
  <si>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</si>
  <si>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</si>
  <si>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</si>
  <si>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</si>
  <si>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</si>
  <si>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</si>
  <si>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</si>
  <si>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</si>
  <si>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</si>
  <si>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</si>
  <si>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</si>
  <si>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</si>
  <si>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</si>
  <si>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</si>
  <si>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</si>
  <si>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</si>
  <si>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</si>
  <si>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</si>
  <si>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</si>
  <si>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</si>
  <si>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</si>
  <si>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</si>
  <si>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</si>
  <si>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</si>
  <si>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</si>
  <si>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</si>
  <si>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</si>
  <si>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</si>
  <si>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</si>
  <si>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</si>
  <si>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</si>
  <si>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</si>
  <si>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</si>
  <si>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</si>
  <si>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</si>
  <si>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</si>
  <si>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</si>
  <si>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</si>
  <si>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</si>
  <si>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</si>
  <si>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</si>
  <si>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</si>
  <si>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</si>
  <si>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</si>
  <si>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</si>
  <si>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</si>
  <si>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</si>
  <si>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</si>
  <si>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</si>
  <si>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</si>
  <si>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</si>
  <si>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</si>
  <si>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</si>
  <si>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</si>
  <si>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</si>
  <si>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</si>
  <si>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</si>
  <si>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</si>
  <si>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</si>
  <si>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</si>
  <si>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</si>
  <si>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</si>
  <si>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</si>
  <si>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</si>
  <si>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</si>
  <si>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</si>
  <si>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</si>
  <si>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</si>
  <si>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</si>
  <si>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</si>
  <si>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</si>
  <si>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</si>
  <si>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</si>
  <si>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</si>
  <si>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</si>
  <si>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</si>
  <si>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</si>
  <si>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</si>
  <si>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</si>
  <si>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</si>
  <si>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</si>
  <si>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</si>
  <si>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</si>
  <si>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</si>
  <si>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</si>
  <si>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</si>
  <si>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</si>
  <si>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</si>
  <si>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</si>
  <si>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</si>
  <si>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</si>
  <si>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</si>
  <si>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</si>
  <si>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</si>
  <si>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</si>
  <si>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</si>
  <si>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</si>
  <si>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</si>
  <si>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</si>
  <si>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</si>
  <si>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</si>
  <si>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</si>
  <si>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</si>
  <si>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</si>
  <si>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</si>
  <si>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</si>
  <si>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</si>
  <si>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</si>
  <si>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</si>
  <si>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</si>
  <si>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</si>
  <si>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</si>
  <si>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</si>
  <si>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</si>
  <si>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</si>
  <si>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</si>
  <si>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</si>
  <si>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</si>
  <si>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</si>
  <si>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</si>
  <si>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</si>
  <si>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</si>
  <si>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</si>
  <si>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</si>
  <si>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</si>
  <si>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</si>
  <si>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</si>
  <si>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</si>
  <si>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</si>
  <si>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</si>
  <si>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</si>
  <si>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</si>
  <si>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</si>
  <si>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</si>
  <si>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</si>
  <si>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</si>
  <si>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</si>
  <si>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</si>
  <si>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</si>
  <si>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</si>
  <si>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</si>
  <si>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</si>
  <si>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</si>
  <si>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</si>
  <si>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</si>
  <si>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</si>
  <si>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</si>
  <si>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</si>
  <si>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</si>
  <si>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</si>
  <si>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</si>
  <si>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</si>
  <si>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</si>
  <si>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</si>
  <si>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</si>
  <si>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</si>
  <si>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</si>
  <si>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</si>
  <si>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</si>
  <si>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</si>
  <si>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</si>
  <si>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</si>
  <si>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</si>
  <si>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</si>
  <si>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</si>
  <si>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</si>
  <si>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</si>
  <si>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</si>
  <si>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</si>
  <si>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</si>
  <si>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</si>
  <si>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</si>
  <si>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</si>
  <si>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</si>
  <si>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</si>
  <si>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</si>
  <si>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</si>
  <si>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</si>
  <si>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</si>
  <si>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</si>
  <si>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</si>
  <si>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</si>
  <si>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</si>
  <si>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</si>
  <si>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</si>
  <si>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</si>
  <si>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</si>
  <si>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</si>
  <si>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</si>
  <si>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</si>
  <si>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</si>
  <si>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</si>
  <si>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</si>
  <si>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</si>
  <si>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</si>
  <si>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</si>
  <si>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</si>
  <si>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</si>
  <si>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</si>
  <si>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</si>
  <si>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</si>
  <si>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</si>
  <si>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</si>
  <si>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</si>
  <si>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</si>
  <si>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</si>
  <si>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</si>
  <si>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</si>
  <si>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</si>
  <si>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</si>
  <si>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</si>
  <si>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</si>
  <si>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</si>
  <si>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</si>
  <si>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</si>
  <si>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</si>
  <si>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</si>
  <si>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</si>
  <si>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</si>
  <si>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</si>
  <si>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</si>
  <si>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</si>
  <si>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</si>
  <si>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</si>
  <si>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</si>
  <si>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</si>
  <si>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</si>
  <si>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</si>
  <si>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</si>
  <si>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</si>
  <si>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</si>
  <si>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</si>
  <si>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</si>
  <si>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</si>
  <si>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</si>
  <si>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</si>
  <si>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</si>
  <si>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</si>
  <si>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</si>
  <si>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</si>
  <si>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</si>
  <si>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</si>
  <si>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</si>
  <si>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</si>
  <si>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</si>
  <si>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</si>
  <si>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</si>
  <si>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</si>
  <si>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</si>
  <si>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</si>
  <si>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</si>
  <si>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</si>
  <si>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</si>
  <si>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</si>
  <si>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</si>
  <si>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</si>
  <si>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</si>
  <si>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</si>
  <si>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</si>
  <si>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</si>
  <si>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</si>
  <si>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</si>
  <si>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</si>
  <si>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</si>
  <si>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</si>
  <si>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</si>
  <si>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</si>
  <si>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</si>
  <si>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</si>
  <si>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</si>
  <si>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</si>
  <si>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</si>
  <si>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</si>
  <si>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</si>
  <si>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</si>
  <si>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</si>
  <si>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</si>
  <si>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</si>
  <si>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</si>
  <si>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</si>
  <si>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</si>
  <si>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</si>
  <si>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</si>
  <si>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</si>
  <si>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</si>
  <si>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</si>
  <si>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</si>
  <si>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</si>
  <si>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</si>
  <si>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</si>
  <si>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</si>
  <si>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</si>
  <si>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</si>
  <si>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</si>
  <si>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</si>
  <si>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</si>
  <si>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</si>
  <si>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</si>
  <si>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</si>
  <si>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</si>
  <si>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</si>
  <si>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</si>
  <si>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</si>
  <si>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</si>
  <si>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</si>
  <si>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</si>
  <si>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</si>
  <si>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</si>
  <si>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</si>
  <si>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</si>
  <si>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</si>
  <si>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</si>
  <si>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</si>
  <si>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</si>
  <si>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</si>
  <si>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</si>
  <si>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</si>
  <si>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</si>
  <si>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</si>
  <si>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</si>
  <si>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</si>
  <si>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</si>
  <si>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</si>
  <si>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</si>
  <si>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</si>
  <si>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</si>
  <si>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</si>
  <si>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</si>
  <si>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</si>
  <si>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</si>
  <si>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</si>
  <si>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</si>
  <si>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</si>
  <si>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</si>
  <si>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</si>
  <si>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</si>
  <si>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</si>
  <si>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</si>
  <si>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</si>
  <si>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</si>
  <si>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</si>
  <si>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</si>
  <si>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</si>
  <si>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</si>
  <si>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</si>
  <si>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</si>
  <si>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</si>
  <si>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</si>
  <si>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</si>
  <si>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</si>
  <si>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</si>
  <si>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</si>
  <si>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</si>
  <si>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</si>
  <si>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</si>
  <si>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</si>
  <si>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</si>
  <si>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</si>
  <si>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</si>
  <si>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</si>
  <si>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</si>
  <si>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</si>
  <si>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</si>
  <si>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</si>
  <si>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</si>
  <si>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</si>
  <si>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</si>
  <si>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</si>
  <si>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</si>
  <si>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</si>
  <si>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</si>
  <si>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</si>
  <si>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</si>
  <si>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</si>
  <si>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</si>
  <si>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</si>
  <si>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</si>
  <si>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</si>
  <si>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</si>
  <si>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</si>
  <si>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</si>
  <si>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</si>
  <si>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</si>
  <si>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</si>
  <si>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</si>
  <si>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</si>
  <si>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</si>
  <si>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</si>
  <si>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</si>
  <si>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</si>
  <si>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</si>
  <si>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</si>
  <si>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</si>
  <si>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</si>
  <si>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</si>
  <si>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</si>
  <si>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</si>
  <si>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</si>
  <si>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</si>
  <si>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</si>
  <si>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</si>
  <si>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</si>
  <si>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</si>
  <si>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</si>
  <si>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</si>
  <si>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</si>
  <si>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</si>
  <si>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</si>
  <si>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</si>
  <si>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</si>
  <si>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</si>
  <si>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</si>
  <si>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</si>
  <si>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</si>
  <si>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</si>
  <si>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</si>
  <si>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</si>
  <si>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</si>
  <si>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</si>
  <si>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</si>
  <si>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</si>
  <si>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</si>
  <si>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</si>
  <si>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</si>
  <si>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</si>
  <si>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</si>
  <si>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</si>
  <si>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</si>
  <si>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</si>
  <si>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</si>
  <si>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</si>
  <si>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</si>
  <si>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</si>
  <si>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</si>
  <si>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</si>
  <si>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</si>
  <si>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</si>
  <si>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</si>
  <si>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</si>
  <si>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</si>
  <si>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</si>
  <si>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</si>
  <si>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</si>
  <si>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</si>
  <si>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</si>
  <si>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</si>
  <si>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</si>
  <si>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</si>
  <si>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</si>
  <si>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</si>
  <si>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</si>
  <si>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</si>
  <si>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</si>
  <si>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</si>
  <si>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</si>
  <si>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</si>
  <si>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</si>
  <si>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</si>
  <si>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</si>
  <si>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</si>
  <si>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</si>
  <si>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</si>
  <si>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</si>
  <si>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</si>
  <si>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</si>
  <si>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</si>
  <si>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</si>
  <si>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</si>
  <si>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</si>
  <si>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</si>
  <si>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</si>
  <si>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</si>
  <si>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</si>
  <si>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</si>
  <si>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</si>
  <si>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</si>
  <si>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</si>
  <si>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</si>
  <si>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</si>
  <si>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</si>
  <si>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</si>
  <si>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</si>
  <si>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</si>
  <si>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</si>
  <si>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</si>
  <si>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</si>
  <si>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</si>
  <si>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</si>
  <si>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</si>
  <si>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</si>
  <si>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</si>
  <si>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</si>
  <si>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</si>
  <si>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</si>
  <si>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</si>
  <si>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</si>
  <si>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</si>
  <si>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</si>
  <si>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</si>
  <si>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</si>
  <si>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</si>
  <si>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</si>
  <si>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</si>
  <si>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</si>
  <si>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</si>
  <si>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</si>
  <si>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</si>
  <si>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</si>
  <si>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</si>
  <si>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</si>
  <si>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</si>
  <si>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</si>
  <si>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</si>
  <si>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</si>
  <si>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</si>
  <si>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</si>
  <si>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</si>
  <si>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</si>
  <si>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</si>
  <si>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</si>
  <si>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</si>
  <si>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</si>
  <si>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</si>
  <si>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</si>
  <si>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</si>
  <si>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</si>
  <si>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</si>
  <si>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</si>
  <si>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</si>
  <si>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</si>
  <si>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</si>
  <si>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</si>
  <si>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</si>
  <si>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</si>
  <si>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</si>
  <si>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</si>
  <si>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</si>
  <si>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</si>
  <si>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</si>
  <si>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</si>
  <si>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</si>
  <si>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</si>
  <si>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</si>
  <si>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</si>
  <si>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</si>
  <si>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</si>
  <si>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</si>
  <si>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</si>
  <si>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</si>
  <si>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</si>
  <si>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</si>
  <si>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</si>
  <si>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</si>
  <si>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</si>
  <si>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</si>
  <si>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</si>
  <si>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</si>
  <si>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</si>
  <si>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</si>
  <si>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</si>
  <si>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</si>
  <si>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</si>
  <si>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</si>
  <si>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</si>
  <si>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</si>
  <si>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</si>
  <si>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</si>
  <si>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</si>
  <si>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</si>
  <si>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</si>
  <si>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</si>
  <si>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</si>
  <si>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</si>
  <si>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</si>
  <si>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</si>
  <si>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</si>
  <si>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</si>
  <si>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</si>
  <si>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</si>
  <si>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</si>
  <si>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</si>
  <si>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</si>
  <si>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</si>
  <si>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</si>
  <si>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</si>
  <si>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</si>
  <si>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</si>
  <si>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</si>
  <si>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</si>
  <si>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</si>
  <si>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</si>
  <si>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</si>
  <si>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</si>
  <si>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</si>
  <si>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</si>
  <si>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</si>
  <si>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</si>
  <si>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</si>
  <si>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</si>
  <si>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</si>
  <si>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</si>
  <si>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</si>
  <si>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</si>
  <si>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</si>
  <si>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</si>
  <si>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</si>
  <si>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</si>
  <si>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</si>
  <si>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</si>
  <si>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</si>
  <si>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</si>
  <si>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</si>
  <si>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</si>
  <si>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</si>
  <si>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</si>
  <si>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</si>
  <si>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</si>
  <si>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</si>
  <si>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</si>
  <si>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</si>
  <si>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</si>
  <si>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</si>
  <si>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</si>
  <si>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</si>
  <si>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</si>
  <si>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</si>
  <si>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</si>
  <si>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</si>
  <si>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</si>
  <si>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</si>
  <si>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</si>
  <si>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</si>
  <si>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</si>
  <si>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</si>
  <si>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</si>
  <si>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</si>
  <si>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</si>
  <si>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</si>
  <si>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</si>
  <si>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</si>
  <si>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</si>
  <si>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</si>
  <si>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</si>
  <si>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</si>
  <si>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</si>
  <si>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</si>
  <si>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</si>
  <si>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</si>
  <si>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</si>
  <si>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</si>
  <si>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</si>
  <si>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</si>
  <si>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</si>
  <si>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</si>
  <si>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</si>
  <si>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</si>
  <si>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</si>
  <si>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</si>
  <si>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</si>
  <si>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</si>
  <si>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</si>
  <si>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</si>
  <si>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</si>
  <si>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</si>
  <si>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</si>
  <si>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</si>
  <si>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</si>
  <si>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</si>
  <si>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</si>
  <si>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</si>
  <si>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</si>
  <si>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</si>
  <si>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</si>
  <si>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</si>
  <si>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</si>
  <si>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</si>
  <si>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</si>
  <si>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</si>
  <si>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</si>
  <si>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</si>
  <si>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</si>
  <si>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</si>
  <si>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</si>
  <si>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</si>
  <si>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</si>
  <si>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</si>
  <si>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</si>
  <si>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</si>
  <si>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</si>
  <si>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</si>
  <si>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</si>
  <si>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</si>
  <si>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</si>
  <si>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</si>
  <si>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</si>
  <si>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</si>
  <si>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</si>
  <si>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</si>
  <si>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</si>
  <si>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</si>
  <si>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</si>
  <si>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</si>
  <si>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</si>
  <si>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</si>
  <si>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</si>
  <si>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</si>
  <si>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</si>
  <si>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</si>
  <si>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</si>
  <si>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</si>
  <si>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</si>
  <si>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</si>
  <si>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</si>
  <si>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</si>
  <si>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</si>
  <si>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</si>
  <si>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</si>
  <si>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</si>
  <si>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</si>
  <si>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</si>
  <si>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</si>
  <si>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</si>
  <si>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</si>
  <si>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</si>
  <si>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</si>
  <si>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</si>
  <si>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</si>
  <si>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</si>
  <si>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</si>
  <si>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</si>
  <si>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</si>
  <si>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</si>
  <si>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</si>
  <si>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</si>
  <si>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</si>
  <si>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</si>
  <si>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</si>
  <si>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</si>
  <si>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</si>
  <si>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</si>
  <si>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</si>
  <si>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</si>
  <si>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</si>
  <si>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</si>
  <si>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</si>
  <si>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</si>
  <si>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</si>
  <si>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</si>
  <si>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</si>
  <si>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</si>
  <si>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</si>
  <si>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</si>
  <si>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</si>
  <si>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</si>
  <si>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</si>
  <si>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</si>
  <si>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</si>
  <si>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</si>
  <si>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</si>
  <si>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</si>
  <si>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</si>
  <si>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</si>
  <si>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</si>
  <si>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</si>
  <si>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</si>
  <si>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</si>
  <si>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</si>
  <si>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</si>
  <si>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</si>
  <si>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</si>
  <si>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</si>
  <si>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</si>
  <si>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</si>
  <si>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</si>
  <si>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</si>
  <si>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</si>
  <si>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</si>
  <si>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</si>
  <si>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</si>
  <si>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</si>
  <si>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</si>
  <si>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</si>
  <si>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</si>
  <si>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</si>
  <si>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</si>
  <si>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</si>
  <si>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</si>
  <si>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</si>
  <si>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</si>
  <si>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</si>
  <si>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</si>
  <si>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</si>
  <si>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</si>
  <si>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</si>
  <si>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</si>
  <si>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</si>
  <si>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</si>
  <si>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</si>
  <si>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</si>
  <si>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</si>
  <si>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</si>
  <si>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</si>
  <si>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</si>
  <si>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</si>
  <si>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</si>
  <si>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</si>
  <si>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</si>
  <si>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</si>
  <si>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</si>
  <si>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</si>
  <si>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</si>
  <si>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</si>
  <si>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</si>
  <si>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</si>
  <si>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</si>
  <si>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</si>
  <si>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</si>
  <si>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</si>
  <si>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</si>
  <si>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</si>
  <si>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</si>
  <si>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</si>
  <si>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</si>
  <si>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</si>
  <si>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</si>
  <si>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</si>
  <si>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</si>
  <si>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</si>
  <si>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</si>
  <si>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</si>
  <si>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</si>
  <si>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</si>
  <si>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</si>
  <si>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</si>
  <si>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</si>
  <si>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</si>
  <si>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</si>
  <si>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</si>
  <si>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</si>
  <si>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</si>
  <si>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</si>
  <si>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</si>
  <si>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</si>
  <si>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</si>
  <si>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</si>
  <si>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</si>
  <si>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</si>
  <si>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</si>
  <si>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</si>
  <si>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</si>
  <si>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</si>
  <si>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</si>
  <si>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</si>
  <si>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</si>
  <si>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</si>
  <si>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</si>
  <si>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</si>
  <si>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</si>
  <si>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</si>
  <si>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</si>
  <si>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</si>
  <si>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</si>
  <si>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</si>
  <si>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</si>
  <si>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</si>
  <si>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</si>
  <si>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</si>
  <si>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</si>
  <si>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</si>
  <si>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</si>
  <si>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</si>
  <si>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</si>
  <si>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</si>
  <si>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</si>
  <si>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</si>
  <si>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</si>
  <si>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</si>
  <si>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</si>
  <si>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</si>
  <si>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</si>
  <si>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</si>
  <si>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</si>
  <si>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</si>
  <si>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</si>
  <si>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</si>
  <si>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</si>
  <si>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</si>
  <si>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</si>
  <si>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</si>
  <si>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</si>
  <si>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</si>
  <si>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</si>
  <si>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</si>
  <si>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</si>
  <si>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</si>
  <si>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</si>
  <si>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</si>
  <si>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</si>
  <si>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</si>
  <si>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</si>
  <si>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</si>
  <si>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</si>
  <si>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</si>
  <si>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</si>
  <si>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</si>
  <si>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</si>
  <si>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</si>
  <si>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</si>
  <si>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</si>
  <si>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</si>
  <si>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</si>
  <si>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</si>
  <si>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</si>
  <si>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</si>
  <si>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</si>
  <si>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</si>
  <si>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</si>
  <si>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</si>
  <si>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</si>
  <si>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</si>
  <si>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</si>
  <si>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</si>
  <si>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</si>
  <si>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</si>
  <si>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</si>
  <si>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</si>
  <si>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</si>
  <si>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</si>
  <si>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</si>
  <si>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</si>
  <si>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</si>
  <si>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</si>
  <si>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</si>
  <si>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</si>
  <si>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</si>
  <si>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</si>
  <si>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</si>
  <si>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</si>
  <si>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</si>
  <si>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</si>
  <si>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</si>
  <si>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</si>
  <si>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</si>
  <si>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</si>
  <si>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</si>
  <si>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</si>
  <si>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</si>
  <si>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</si>
  <si>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</si>
  <si>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</si>
  <si>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</si>
  <si>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</si>
  <si>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</si>
  <si>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</si>
  <si>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</si>
  <si>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</si>
  <si>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</si>
  <si>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</si>
  <si>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</si>
  <si>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</si>
  <si>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</si>
  <si>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</si>
  <si>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</si>
  <si>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</si>
  <si>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</si>
  <si>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</si>
  <si>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</si>
  <si>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</si>
  <si>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</si>
  <si>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</si>
  <si>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</si>
  <si>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</si>
  <si>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</si>
  <si>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</si>
  <si>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</si>
  <si>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</si>
  <si>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</si>
  <si>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</si>
  <si>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</si>
  <si>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</si>
  <si>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</si>
  <si>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</si>
  <si>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</si>
  <si>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</si>
  <si>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</si>
  <si>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</si>
  <si>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</si>
  <si>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</si>
  <si>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</si>
  <si>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</si>
  <si>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</si>
  <si>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</si>
  <si>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</si>
  <si>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</si>
  <si>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</si>
  <si>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</si>
  <si>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</si>
  <si>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</si>
  <si>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</si>
  <si>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</si>
  <si>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</si>
  <si>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</si>
  <si>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</si>
  <si>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</si>
  <si>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</si>
  <si>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</si>
  <si>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</si>
  <si>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</si>
  <si>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</si>
  <si>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</si>
  <si>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</si>
  <si>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</si>
  <si>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</si>
  <si>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</si>
  <si>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</si>
  <si>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</si>
  <si>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</si>
  <si>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</si>
  <si>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</si>
  <si>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</si>
  <si>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</si>
  <si>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</si>
  <si>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</si>
  <si>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</si>
  <si>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</si>
  <si>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</si>
  <si>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</si>
  <si>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</si>
  <si>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</si>
  <si>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</si>
  <si>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</si>
  <si>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</si>
  <si>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</si>
  <si>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</si>
  <si>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</si>
  <si>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</si>
  <si>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</si>
  <si>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</si>
  <si>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</si>
  <si>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</si>
  <si>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</si>
  <si>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</si>
  <si>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</si>
  <si>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</si>
  <si>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</si>
  <si>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</si>
  <si>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</si>
  <si>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</si>
  <si>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</si>
  <si>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</si>
  <si>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</si>
  <si>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</si>
  <si>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</si>
  <si>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</si>
  <si>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</si>
  <si>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</si>
  <si>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</si>
  <si>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</si>
  <si>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</si>
  <si>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</si>
  <si>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</si>
  <si>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</si>
  <si>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</si>
  <si>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</si>
  <si>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</si>
  <si>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</si>
  <si>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</si>
  <si>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</si>
  <si>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</si>
  <si>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</si>
  <si>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</si>
  <si>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</si>
  <si>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</si>
  <si>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</si>
  <si>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</si>
  <si>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</si>
  <si>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</si>
  <si>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</si>
  <si>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</si>
  <si>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</si>
  <si>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</si>
  <si>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</si>
  <si>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</si>
  <si>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</si>
  <si>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</si>
  <si>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</si>
  <si>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</si>
  <si>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</si>
  <si>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</si>
  <si>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</si>
  <si>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</si>
  <si>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</si>
  <si>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</si>
  <si>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</si>
  <si>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</si>
  <si>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</si>
  <si>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</si>
  <si>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</si>
  <si>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</si>
  <si>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</si>
  <si>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</si>
  <si>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</si>
  <si>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</si>
  <si>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</si>
  <si>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</si>
  <si>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</si>
  <si>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</si>
  <si>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</si>
  <si>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</si>
  <si>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</si>
  <si>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</si>
  <si>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</si>
  <si>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</si>
  <si>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</si>
  <si>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</si>
  <si>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</si>
  <si>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</si>
  <si>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</si>
  <si>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</si>
  <si>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</si>
  <si>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</si>
  <si>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</si>
  <si>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</si>
  <si>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</si>
  <si>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</si>
  <si>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</si>
  <si>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</si>
  <si>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</si>
  <si>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</si>
  <si>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</si>
  <si>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</si>
  <si>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</si>
  <si>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</si>
  <si>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</si>
  <si>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</si>
  <si>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</si>
  <si>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</si>
  <si>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</si>
  <si>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</si>
  <si>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</si>
  <si>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</si>
  <si>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</si>
  <si>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</si>
  <si>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</si>
  <si>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</si>
  <si>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</si>
  <si>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</si>
  <si>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</si>
  <si>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</si>
  <si>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</si>
  <si>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</si>
  <si>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</si>
  <si>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</si>
  <si>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</si>
  <si>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</si>
  <si>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</si>
  <si>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</si>
  <si>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</si>
  <si>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</si>
  <si>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</si>
  <si>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</si>
  <si>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</si>
  <si>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</si>
  <si>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</si>
  <si>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</si>
  <si>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</si>
  <si>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</si>
  <si>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</si>
  <si>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</si>
  <si>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</si>
  <si>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</si>
  <si>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</si>
  <si>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</si>
  <si>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</si>
  <si>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</si>
  <si>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</si>
  <si>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</si>
  <si>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</si>
  <si>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</si>
  <si>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</si>
  <si>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</si>
  <si>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</si>
  <si>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</si>
  <si>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</si>
  <si>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</si>
  <si>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</si>
  <si>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</si>
  <si>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</si>
  <si>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</si>
  <si>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</si>
  <si>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</si>
  <si>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</si>
  <si>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</si>
  <si>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</si>
  <si>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</si>
  <si>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</si>
  <si>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</si>
  <si>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</si>
  <si>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</si>
  <si>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</si>
  <si>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</si>
  <si>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</si>
  <si>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</si>
  <si>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</si>
  <si>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</si>
  <si>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</si>
  <si>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</si>
  <si>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</si>
  <si>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</si>
  <si>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</si>
  <si>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</si>
  <si>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</si>
  <si>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</si>
  <si>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</si>
  <si>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</si>
  <si>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</si>
  <si>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</si>
  <si>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</si>
  <si>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</si>
  <si>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</si>
  <si>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</si>
  <si>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</si>
  <si>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</si>
  <si>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</si>
  <si>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</si>
  <si>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</si>
  <si>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</si>
  <si>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</si>
  <si>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</si>
  <si>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</si>
  <si>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</si>
  <si>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</si>
  <si>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</si>
  <si>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</si>
  <si>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</si>
  <si>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</si>
  <si>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</si>
  <si>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</si>
  <si>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</si>
  <si>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</si>
  <si>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</si>
  <si>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</si>
  <si>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</si>
  <si>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</si>
  <si>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</si>
  <si>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</si>
  <si>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</si>
  <si>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</si>
  <si>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</si>
  <si>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</si>
  <si>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</si>
  <si>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</si>
  <si>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</si>
  <si>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</si>
  <si>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</si>
  <si>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</si>
  <si>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</si>
  <si>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</si>
  <si>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</si>
  <si>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</si>
  <si>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</si>
  <si>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</si>
  <si>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</si>
  <si>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</si>
  <si>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</si>
  <si>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</si>
  <si>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</si>
  <si>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</si>
  <si>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</si>
  <si>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</si>
  <si>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</si>
  <si>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</si>
  <si>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</si>
  <si>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</si>
  <si>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</si>
  <si>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</si>
  <si>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</si>
  <si>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</si>
  <si>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</si>
  <si>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</si>
  <si>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</si>
  <si>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</si>
  <si>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</si>
  <si>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</si>
  <si>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</si>
  <si>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</si>
  <si>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</si>
  <si>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</si>
  <si>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</si>
  <si>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</si>
  <si>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</si>
  <si>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</si>
  <si>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</si>
  <si>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</si>
  <si>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</si>
  <si>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</si>
  <si>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</si>
  <si>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</si>
  <si>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</si>
  <si>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</si>
  <si>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</si>
  <si>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</si>
  <si>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</si>
  <si>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</si>
  <si>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</si>
  <si>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</si>
  <si>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</si>
  <si>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</si>
  <si>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</si>
  <si>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</si>
  <si>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</si>
  <si>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</si>
  <si>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</si>
  <si>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</si>
  <si>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</si>
  <si>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</si>
  <si>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</si>
  <si>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</si>
  <si>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</si>
  <si>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</si>
  <si>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</si>
  <si>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</si>
  <si>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</si>
  <si>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</si>
  <si>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</si>
  <si>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</si>
  <si>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</si>
  <si>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</si>
  <si>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</si>
  <si>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</si>
  <si>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</si>
  <si>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</si>
  <si>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</si>
  <si>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</si>
  <si>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</si>
  <si>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</si>
  <si>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</si>
  <si>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</si>
  <si>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</si>
  <si>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</si>
  <si>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</si>
  <si>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</si>
  <si>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</si>
  <si>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</si>
  <si>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</si>
  <si>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</si>
  <si>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</si>
  <si>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</si>
  <si>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</si>
  <si>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</si>
  <si>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</si>
  <si>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</si>
  <si>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</si>
  <si>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</si>
  <si>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</si>
  <si>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</si>
  <si>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</si>
  <si>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</si>
  <si>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</si>
  <si>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</si>
  <si>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</si>
  <si>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</si>
  <si>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</si>
  <si>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</si>
  <si>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</si>
  <si>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</si>
  <si>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</si>
  <si>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</si>
  <si>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</si>
  <si>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</si>
  <si>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</si>
  <si>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</si>
  <si>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</si>
  <si>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</si>
  <si>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</si>
  <si>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</si>
  <si>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</si>
  <si>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</si>
  <si>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</si>
  <si>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</si>
  <si>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</si>
  <si>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</si>
  <si>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</si>
  <si>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</si>
  <si>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</si>
  <si>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</si>
  <si>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</si>
  <si>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</si>
  <si>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</si>
  <si>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</si>
  <si>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</si>
  <si>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</si>
  <si>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</si>
  <si>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</si>
  <si>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</si>
  <si>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</si>
  <si>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</si>
  <si>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</si>
  <si>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</si>
  <si>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</si>
  <si>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</si>
  <si>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</si>
  <si>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</si>
  <si>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</si>
  <si>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</si>
  <si>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</si>
  <si>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</si>
  <si>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</si>
  <si>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</si>
  <si>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</si>
  <si>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</si>
  <si>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</si>
  <si>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</si>
  <si>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</si>
  <si>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</si>
  <si>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</si>
  <si>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</si>
  <si>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</si>
  <si>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</si>
  <si>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</si>
  <si>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</si>
  <si>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</si>
  <si>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</si>
  <si>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</si>
  <si>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</si>
  <si>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</si>
  <si>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</si>
  <si>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</si>
  <si>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</si>
  <si>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</si>
  <si>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</si>
  <si>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</si>
  <si>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</si>
  <si>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</si>
  <si>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</si>
  <si>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</si>
  <si>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</si>
  <si>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</si>
  <si>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</si>
  <si>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</si>
  <si>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</si>
  <si>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</si>
  <si>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</si>
  <si>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</si>
  <si>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</si>
  <si>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</si>
  <si>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</si>
  <si>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</si>
  <si>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</si>
  <si>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</si>
  <si>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</si>
  <si>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</si>
  <si>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</si>
  <si>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</si>
  <si>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</si>
  <si>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</si>
  <si>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</si>
  <si>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</si>
  <si>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</si>
  <si>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</si>
  <si>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</si>
  <si>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</si>
  <si>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</si>
  <si>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</si>
  <si>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</si>
  <si>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</si>
  <si>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</si>
  <si>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</si>
  <si>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</si>
  <si>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</si>
  <si>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</si>
  <si>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</si>
  <si>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</si>
  <si>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</si>
  <si>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</si>
  <si>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</si>
  <si>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</si>
  <si>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</si>
  <si>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</si>
  <si>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</si>
  <si>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</si>
  <si>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</si>
  <si>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</si>
  <si>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</si>
  <si>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</si>
  <si>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</si>
  <si>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</si>
  <si>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</si>
  <si>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</si>
  <si>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</si>
  <si>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</si>
  <si>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</si>
  <si>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</si>
  <si>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</si>
  <si>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</si>
  <si>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</si>
  <si>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</si>
  <si>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</si>
  <si>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</si>
  <si>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</si>
  <si>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</si>
  <si>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</si>
  <si>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</si>
  <si>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</si>
  <si>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</si>
  <si>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</si>
  <si>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</si>
  <si>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</si>
  <si>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</si>
  <si>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</si>
  <si>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</si>
  <si>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</si>
  <si>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</si>
  <si>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</si>
  <si>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</si>
  <si>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</si>
  <si>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</si>
  <si>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</si>
  <si>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</si>
  <si>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</si>
  <si>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</si>
  <si>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</si>
  <si>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</si>
  <si>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</si>
  <si>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</si>
  <si>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</si>
  <si>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</si>
  <si>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</si>
  <si>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</si>
  <si>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</si>
  <si>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</si>
  <si>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</si>
  <si>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</si>
  <si>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</si>
  <si>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</si>
  <si>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</si>
  <si>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</si>
  <si>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</si>
  <si>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</si>
  <si>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</si>
  <si>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</si>
  <si>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</si>
  <si>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</si>
  <si>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</si>
  <si>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</si>
  <si>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</si>
  <si>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</si>
  <si>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</si>
  <si>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</si>
  <si>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</si>
  <si>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</si>
  <si>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</si>
  <si>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</si>
  <si>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</si>
  <si>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</si>
  <si>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</si>
  <si>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</si>
  <si>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</si>
  <si>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</si>
  <si>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</si>
  <si>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</si>
  <si>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</si>
  <si>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</si>
  <si>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</si>
  <si>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</si>
  <si>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</si>
  <si>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</si>
  <si>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</si>
  <si>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</si>
  <si>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</si>
  <si>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</si>
  <si>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</si>
  <si>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</si>
  <si>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</si>
  <si>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</si>
  <si>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</si>
  <si>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</si>
  <si>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</si>
  <si>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</si>
  <si>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</si>
  <si>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</si>
  <si>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</si>
  <si>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</si>
  <si>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</si>
  <si>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</si>
  <si>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</si>
  <si>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</si>
  <si>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</si>
  <si>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</si>
  <si>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</si>
  <si>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</si>
  <si>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</si>
  <si>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</si>
  <si>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</si>
  <si>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</si>
  <si>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</si>
  <si>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</si>
  <si>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</si>
  <si>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</si>
  <si>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</si>
  <si>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</si>
  <si>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</si>
  <si>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</si>
  <si>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</si>
  <si>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</si>
  <si>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</si>
  <si>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</si>
  <si>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</si>
  <si>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</si>
  <si>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</si>
  <si>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</si>
  <si>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</si>
  <si>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</si>
  <si>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</si>
  <si>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</si>
  <si>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</si>
  <si>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</si>
  <si>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</si>
  <si>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</si>
  <si>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</si>
  <si>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</si>
  <si>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</si>
  <si>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</si>
  <si>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</si>
  <si>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</si>
  <si>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</si>
  <si>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</si>
  <si>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</si>
  <si>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</si>
  <si>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</si>
  <si>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</si>
  <si>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</si>
  <si>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</si>
  <si>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</si>
  <si>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</si>
  <si>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</si>
  <si>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</si>
  <si>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</si>
  <si>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</si>
  <si>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</si>
  <si>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</si>
  <si>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</si>
  <si>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</si>
  <si>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</si>
  <si>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</si>
  <si>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</si>
  <si>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</si>
  <si>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</si>
  <si>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</si>
  <si>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</si>
  <si>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</si>
  <si>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</si>
  <si>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</si>
  <si>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</si>
  <si>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</si>
  <si>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</si>
  <si>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</si>
  <si>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</si>
  <si>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</si>
  <si>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</si>
  <si>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</si>
  <si>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</si>
  <si>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</si>
  <si>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</si>
  <si>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</si>
  <si>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</si>
  <si>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</si>
  <si>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</si>
  <si>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</si>
  <si>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</si>
  <si>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</si>
  <si>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</si>
  <si>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</si>
  <si>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</si>
  <si>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</si>
  <si>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</si>
  <si>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</si>
  <si>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</si>
  <si>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</si>
  <si>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</si>
  <si>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</si>
  <si>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</si>
  <si>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</si>
  <si>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</si>
  <si>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</si>
  <si>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</si>
  <si>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</si>
  <si>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</si>
  <si>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</si>
  <si>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</si>
  <si>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</si>
  <si>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</si>
  <si>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</si>
  <si>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</si>
  <si>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</si>
  <si>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</si>
  <si>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</si>
  <si>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</si>
  <si>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</si>
  <si>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</si>
  <si>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</si>
  <si>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</si>
  <si>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</si>
  <si>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</si>
  <si>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</si>
  <si>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</si>
  <si>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</si>
  <si>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</si>
  <si>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</si>
  <si>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</si>
  <si>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</si>
  <si>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</si>
  <si>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</si>
  <si>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</si>
  <si>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</si>
  <si>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</si>
  <si>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</si>
  <si>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</si>
  <si>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</si>
  <si>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</si>
  <si>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</si>
  <si>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</si>
  <si>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</si>
  <si>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</si>
  <si>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</si>
  <si>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</si>
  <si>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</si>
  <si>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</si>
  <si>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</si>
  <si>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</si>
  <si>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</si>
  <si>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</si>
  <si>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</si>
  <si>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</si>
  <si>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</si>
  <si>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</si>
  <si>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</si>
  <si>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</si>
  <si>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</si>
  <si>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</si>
  <si>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</si>
  <si>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</si>
  <si>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</si>
  <si>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</si>
  <si>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</si>
  <si>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</si>
  <si>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</si>
  <si>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</si>
  <si>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</si>
  <si>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</si>
  <si>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</si>
  <si>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</si>
  <si>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</si>
  <si>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</si>
  <si>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</si>
  <si>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</si>
  <si>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</si>
  <si>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</si>
  <si>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</si>
  <si>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</si>
  <si>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</si>
  <si>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</si>
  <si>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</si>
  <si>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</si>
  <si>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</si>
  <si>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</si>
  <si>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</si>
  <si>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</si>
  <si>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</si>
  <si>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</si>
  <si>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</si>
  <si>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</si>
  <si>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</si>
  <si>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</si>
  <si>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</si>
  <si>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</si>
  <si>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</si>
  <si>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</si>
  <si>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</si>
  <si>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</si>
  <si>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</si>
  <si>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</si>
  <si>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</si>
  <si>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</si>
  <si>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</si>
  <si>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</si>
  <si>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</si>
  <si>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</si>
  <si>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</si>
  <si>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</si>
  <si>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</si>
  <si>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</si>
  <si>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</si>
  <si>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</si>
  <si>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</si>
  <si>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</si>
  <si>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</si>
  <si>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</si>
  <si>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</si>
  <si>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</si>
  <si>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</si>
  <si>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</si>
  <si>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</si>
  <si>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</si>
  <si>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</si>
  <si>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</si>
  <si>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</si>
  <si>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</si>
  <si>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</si>
  <si>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</si>
  <si>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</si>
  <si>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</si>
  <si>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</si>
  <si>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</si>
  <si>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</si>
  <si>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</si>
  <si>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</si>
  <si>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</si>
  <si>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</si>
  <si>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</si>
  <si>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</si>
  <si>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</si>
  <si>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</si>
  <si>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</si>
  <si>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</si>
  <si>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</si>
  <si>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</si>
  <si>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</si>
  <si>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</si>
  <si>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</si>
  <si>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</si>
  <si>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</si>
  <si>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</si>
  <si>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</si>
  <si>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</si>
  <si>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</si>
  <si>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</si>
  <si>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</si>
  <si>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</si>
  <si>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</si>
  <si>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</si>
  <si>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</si>
  <si>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</si>
  <si>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</si>
  <si>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</si>
  <si>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</si>
  <si>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</si>
  <si>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</si>
  <si>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</si>
  <si>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</si>
  <si>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</si>
  <si>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</si>
  <si>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</si>
  <si>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</si>
  <si>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</si>
  <si>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</si>
  <si>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</si>
  <si>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</si>
  <si>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</si>
  <si>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</si>
  <si>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</si>
  <si>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</si>
  <si>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</si>
  <si>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</si>
  <si>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</si>
  <si>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</si>
  <si>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</si>
  <si>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</si>
  <si>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</si>
  <si>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</si>
  <si>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</si>
  <si>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</si>
  <si>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</si>
  <si>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</si>
  <si>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</si>
  <si>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</si>
  <si>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</si>
  <si>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</si>
  <si>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</si>
  <si>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</si>
  <si>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</si>
  <si>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</si>
  <si>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</si>
  <si>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</si>
  <si>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</si>
  <si>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</si>
  <si>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</si>
  <si>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</si>
  <si>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</si>
  <si>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</si>
  <si>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</si>
  <si>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</si>
  <si>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</si>
  <si>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</si>
  <si>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</si>
  <si>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</si>
  <si>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</si>
  <si>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</si>
  <si>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</si>
  <si>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</si>
  <si>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</si>
  <si>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</si>
  <si>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</si>
  <si>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</si>
  <si>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</si>
  <si>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</si>
  <si>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</si>
  <si>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</si>
  <si>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</si>
  <si>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</si>
  <si>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</si>
  <si>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</si>
  <si>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</si>
  <si>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</si>
  <si>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</si>
  <si>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</si>
  <si>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</si>
  <si>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</si>
  <si>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</si>
  <si>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</si>
  <si>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</si>
  <si>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</si>
  <si>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</si>
  <si>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</si>
  <si>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</si>
  <si>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</si>
  <si>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</si>
  <si>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</si>
  <si>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</si>
  <si>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</si>
  <si>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</si>
  <si>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</si>
  <si>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</si>
  <si>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</si>
  <si>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</si>
  <si>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</si>
  <si>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</si>
  <si>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</si>
  <si>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</si>
  <si>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</si>
  <si>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</si>
  <si>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</si>
  <si>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</si>
  <si>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</si>
  <si>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</si>
  <si>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</si>
  <si>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</si>
  <si>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</si>
  <si>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</si>
  <si>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</si>
  <si>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</si>
  <si>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</si>
  <si>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</si>
  <si>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</si>
  <si>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</si>
  <si>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</si>
  <si>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</si>
  <si>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</si>
  <si>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</si>
  <si>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</si>
  <si>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</si>
  <si>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</si>
  <si>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</si>
  <si>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</si>
  <si>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</si>
  <si>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</si>
  <si>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</si>
  <si>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</si>
  <si>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</si>
  <si>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</si>
  <si>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</si>
  <si>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</si>
  <si>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</si>
  <si>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</si>
  <si>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</si>
  <si>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</si>
  <si>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</si>
  <si>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</si>
  <si>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</si>
  <si>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</si>
  <si>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</si>
  <si>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</si>
  <si>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</si>
  <si>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</si>
  <si>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</si>
  <si>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</si>
  <si>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</si>
  <si>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</si>
  <si>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</si>
  <si>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</si>
  <si>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</si>
  <si>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</si>
  <si>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</si>
  <si>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</si>
  <si>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</si>
  <si>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</si>
  <si>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</si>
  <si>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</si>
  <si>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</si>
  <si>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</si>
  <si>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</si>
  <si>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</si>
  <si>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</si>
  <si>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</si>
  <si>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</si>
  <si>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</si>
  <si>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</si>
  <si>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</si>
  <si>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</si>
  <si>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</si>
  <si>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</si>
  <si>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</si>
  <si>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</si>
  <si>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</si>
  <si>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</si>
  <si>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</si>
  <si>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</si>
  <si>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</si>
  <si>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</si>
  <si>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</si>
  <si>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</si>
  <si>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</si>
  <si>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</si>
  <si>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</si>
  <si>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</si>
  <si>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</si>
  <si>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</si>
  <si>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</si>
  <si>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</si>
  <si>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</si>
  <si>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</si>
  <si>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</si>
  <si>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</si>
  <si>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</si>
  <si>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</si>
  <si>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</si>
  <si>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</si>
  <si>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</si>
  <si>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</si>
  <si>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</si>
  <si>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</si>
  <si>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</si>
  <si>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</si>
  <si>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</si>
  <si>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</si>
  <si>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</si>
  <si>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</si>
  <si>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</si>
  <si>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</si>
  <si>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</si>
  <si>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</si>
  <si>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</si>
  <si>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</si>
  <si>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</si>
  <si>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</si>
  <si>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</si>
  <si>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</si>
  <si>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</si>
  <si>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</si>
  <si>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</si>
  <si>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</si>
  <si>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</si>
  <si>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</si>
  <si>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</si>
  <si>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</si>
  <si>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</si>
  <si>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</si>
  <si>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</si>
  <si>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</si>
  <si>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</si>
  <si>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</si>
  <si>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</si>
  <si>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</si>
  <si>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</si>
  <si>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</si>
  <si>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</si>
  <si>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</si>
  <si>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</si>
  <si>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</si>
  <si>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</si>
  <si>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</si>
  <si>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</si>
  <si>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</si>
  <si>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</si>
  <si>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</si>
  <si>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</si>
  <si>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</si>
  <si>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</si>
  <si>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</si>
  <si>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</si>
  <si>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</si>
  <si>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</si>
  <si>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</si>
  <si>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</si>
  <si>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</si>
  <si>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</si>
  <si>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</si>
  <si>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</si>
  <si>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</si>
  <si>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</si>
  <si>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</si>
  <si>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</si>
  <si>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</si>
  <si>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</si>
  <si>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</si>
  <si>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</si>
  <si>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</si>
  <si>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</si>
  <si>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</si>
  <si>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</si>
  <si>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</si>
  <si>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</si>
  <si>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</si>
  <si>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</si>
  <si>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</si>
  <si>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</si>
  <si>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</si>
  <si>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</si>
  <si>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</si>
  <si>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</si>
  <si>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</si>
  <si>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</si>
  <si>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</si>
  <si>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</si>
  <si>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</si>
  <si>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</si>
  <si>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</si>
  <si>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</si>
  <si>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</si>
  <si>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</si>
  <si>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</si>
  <si>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</si>
  <si>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</si>
  <si>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</si>
  <si>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</si>
  <si>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</si>
  <si>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</si>
  <si>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</si>
  <si>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</si>
  <si>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</si>
  <si>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</si>
  <si>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</si>
  <si>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</si>
  <si>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</si>
  <si>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</si>
  <si>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</si>
  <si>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</si>
  <si>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</si>
  <si>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</si>
  <si>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</si>
  <si>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</si>
  <si>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</si>
  <si>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</si>
  <si>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</si>
  <si>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</si>
  <si>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</si>
  <si>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</si>
  <si>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</si>
  <si>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</si>
  <si>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</si>
  <si>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</si>
  <si>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</si>
  <si>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</si>
  <si>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</si>
  <si>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</si>
  <si>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</si>
  <si>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</si>
  <si>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</si>
  <si>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</si>
  <si>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</si>
  <si>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</si>
  <si>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</si>
  <si>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</si>
  <si>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</si>
  <si>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</si>
  <si>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</si>
  <si>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</si>
  <si>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</si>
  <si>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</si>
  <si>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</si>
  <si>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</si>
  <si>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</si>
  <si>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</si>
  <si>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</si>
  <si>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</si>
  <si>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</si>
  <si>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</si>
  <si>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</si>
  <si>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</si>
  <si>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</si>
  <si>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</si>
  <si>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</si>
  <si>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</si>
  <si>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</si>
  <si>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</si>
  <si>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</si>
  <si>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</si>
  <si>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</si>
  <si>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</si>
  <si>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</si>
  <si>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</si>
  <si>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</si>
  <si>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</si>
  <si>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</si>
  <si>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</si>
  <si>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</si>
  <si>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</si>
  <si>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</si>
  <si>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</si>
  <si>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</si>
  <si>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</si>
  <si>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</si>
  <si>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</si>
  <si>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</si>
  <si>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</si>
  <si>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</si>
  <si>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</si>
  <si>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</si>
  <si>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</si>
  <si>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</si>
  <si>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</si>
  <si>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</si>
  <si>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</si>
  <si>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</si>
  <si>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</si>
  <si>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</si>
  <si>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</si>
  <si>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</si>
  <si>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</si>
  <si>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</si>
  <si>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</si>
  <si>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</si>
  <si>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</si>
  <si>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</si>
  <si>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</si>
  <si>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</si>
  <si>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</si>
  <si>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</si>
  <si>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</si>
  <si>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</si>
  <si>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</si>
  <si>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</si>
  <si>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</si>
  <si>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</si>
  <si>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</si>
  <si>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</si>
  <si>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</si>
  <si>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</si>
  <si>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</si>
  <si>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</si>
  <si>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</si>
  <si>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</si>
  <si>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</si>
  <si>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</si>
  <si>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</si>
  <si>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</si>
  <si>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</si>
  <si>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</si>
  <si>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</si>
  <si>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</si>
  <si>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</si>
  <si>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</si>
  <si>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</si>
  <si>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</si>
  <si>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</si>
  <si>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</si>
  <si>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</si>
  <si>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</si>
  <si>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</si>
  <si>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</si>
  <si>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</si>
  <si>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</si>
  <si>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</si>
  <si>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</si>
  <si>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</si>
  <si>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</si>
  <si>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</si>
  <si>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</si>
  <si>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</si>
  <si>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</si>
  <si>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</si>
  <si>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</si>
  <si>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</si>
  <si>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</si>
  <si>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</si>
  <si>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</si>
  <si>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</si>
  <si>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</si>
  <si>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</si>
  <si>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</si>
  <si>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</si>
  <si>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</si>
  <si>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</si>
  <si>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</si>
  <si>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</si>
  <si>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</si>
  <si>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</si>
  <si>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</si>
  <si>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</si>
  <si>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</si>
  <si>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</si>
  <si>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</si>
  <si>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</si>
  <si>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</si>
  <si>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</si>
  <si>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</si>
  <si>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</si>
  <si>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</si>
  <si>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</si>
  <si>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</si>
  <si>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</si>
  <si>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</si>
  <si>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</si>
  <si>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</si>
  <si>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</si>
  <si>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</si>
  <si>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</si>
  <si>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</si>
  <si>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</si>
  <si>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</si>
  <si>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</si>
  <si>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</si>
  <si>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</si>
  <si>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</si>
  <si>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</si>
  <si>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</si>
  <si>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</si>
  <si>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</si>
  <si>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</si>
  <si>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</si>
  <si>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</si>
  <si>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</si>
  <si>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</si>
  <si>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</si>
  <si>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</si>
  <si>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</si>
  <si>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</si>
  <si>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</si>
  <si>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</si>
  <si>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</si>
  <si>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</si>
  <si>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</si>
  <si>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</si>
  <si>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</si>
  <si>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</si>
  <si>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</si>
  <si>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</si>
  <si>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</si>
  <si>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</si>
  <si>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</si>
  <si>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</si>
  <si>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</si>
  <si>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</si>
  <si>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</si>
  <si>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</si>
  <si>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</si>
  <si>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</si>
  <si>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</si>
  <si>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</si>
  <si>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</si>
  <si>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</si>
  <si>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</si>
  <si>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</si>
  <si>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</si>
  <si>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</si>
  <si>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</si>
  <si>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</si>
  <si>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</si>
  <si>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</si>
  <si>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</si>
  <si>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</si>
  <si>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</si>
  <si>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</si>
  <si>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</si>
  <si>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</si>
  <si>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</si>
  <si>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</si>
  <si>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</si>
  <si>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</si>
  <si>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</si>
  <si>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</si>
  <si>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</si>
  <si>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</si>
  <si>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</si>
  <si>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</si>
  <si>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</si>
  <si>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</si>
  <si>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</si>
  <si>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</si>
  <si>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</si>
  <si>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</si>
  <si>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</si>
  <si>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</si>
  <si>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</si>
  <si>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</si>
  <si>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</si>
  <si>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</si>
  <si>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</si>
  <si>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</si>
  <si>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</si>
  <si>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</si>
  <si>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</si>
  <si>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</si>
  <si>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</si>
  <si>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</si>
  <si>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</si>
  <si>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</si>
  <si>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</si>
  <si>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</si>
  <si>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</si>
  <si>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</si>
  <si>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</si>
  <si>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</si>
  <si>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</si>
  <si>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</si>
  <si>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</si>
  <si>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</si>
  <si>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</si>
  <si>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</si>
  <si>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</si>
  <si>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</si>
  <si>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</si>
  <si>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</si>
  <si>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</si>
  <si>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</si>
  <si>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</si>
  <si>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</si>
  <si>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</si>
  <si>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</si>
  <si>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</si>
  <si>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</si>
  <si>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</si>
  <si>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</si>
  <si>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</si>
  <si>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</si>
  <si>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</si>
  <si>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</si>
  <si>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</si>
  <si>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</si>
  <si>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</si>
  <si>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</si>
  <si>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</si>
  <si>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</si>
  <si>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</si>
  <si>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</si>
  <si>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</si>
  <si>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</si>
  <si>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</si>
  <si>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</si>
  <si>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</si>
  <si>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</si>
  <si>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</si>
  <si>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</si>
  <si>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</si>
  <si>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</si>
  <si>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</si>
  <si>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</si>
  <si>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</si>
  <si>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</si>
  <si>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</si>
  <si>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</si>
  <si>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</si>
  <si>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</si>
  <si>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</si>
  <si>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</si>
  <si>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</si>
  <si>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</si>
  <si>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</si>
  <si>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</si>
  <si>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</si>
  <si>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</si>
  <si>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</si>
  <si>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</si>
  <si>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</si>
  <si>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</si>
  <si>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</si>
  <si>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</si>
  <si>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</si>
  <si>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</si>
  <si>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</si>
  <si>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</si>
  <si>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</si>
  <si>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</si>
  <si>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</si>
  <si>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</si>
  <si>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</si>
  <si>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</si>
  <si>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</si>
  <si>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</si>
  <si>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</si>
  <si>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</si>
  <si>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</si>
  <si>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</si>
  <si>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</si>
  <si>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</si>
  <si>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</si>
  <si>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</si>
  <si>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</si>
  <si>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</si>
  <si>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</si>
  <si>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</si>
  <si>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</si>
  <si>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</si>
  <si>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</si>
  <si>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</si>
  <si>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</si>
  <si>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</si>
  <si>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</si>
  <si>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</si>
  <si>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</si>
  <si>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</si>
  <si>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</si>
  <si>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</si>
  <si>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</si>
  <si>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</si>
  <si>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</si>
  <si>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</si>
  <si>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</si>
  <si>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</si>
  <si>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</si>
  <si>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</si>
  <si>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</si>
  <si>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</si>
  <si>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</si>
  <si>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</si>
  <si>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</si>
  <si>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</si>
  <si>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</si>
  <si>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</si>
  <si>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</si>
  <si>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</si>
  <si>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</si>
  <si>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</si>
  <si>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</si>
  <si>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</si>
  <si>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</si>
  <si>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</si>
  <si>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</si>
  <si>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</si>
  <si>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</si>
  <si>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</si>
  <si>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</si>
  <si>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</si>
  <si>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</si>
  <si>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</si>
  <si>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</si>
  <si>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</si>
  <si>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</si>
  <si>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</si>
  <si>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</si>
  <si>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</si>
  <si>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</si>
  <si>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</si>
  <si>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</si>
  <si>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</si>
  <si>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</si>
  <si>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</si>
  <si>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</si>
  <si>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</si>
  <si>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</si>
  <si>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</si>
  <si>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</si>
  <si>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</si>
  <si>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</si>
  <si>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</si>
  <si>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</si>
  <si>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</si>
  <si>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</si>
  <si>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</si>
  <si>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</si>
  <si>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</si>
  <si>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</si>
  <si>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</si>
  <si>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</si>
  <si>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</si>
  <si>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</si>
  <si>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</si>
  <si>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</si>
  <si>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</si>
  <si>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</si>
  <si>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</si>
  <si>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</si>
  <si>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</si>
  <si>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</si>
  <si>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</si>
  <si>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</si>
  <si>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</si>
  <si>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</si>
  <si>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</si>
  <si>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</si>
  <si>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</si>
  <si>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</si>
  <si>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</si>
  <si>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</si>
  <si>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</si>
  <si>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</si>
  <si>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</si>
  <si>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</si>
  <si>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</si>
  <si>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</si>
  <si>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</si>
  <si>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</si>
  <si>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</si>
  <si>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</si>
  <si>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</si>
  <si>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</si>
  <si>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</si>
  <si>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</si>
  <si>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</si>
  <si>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</si>
  <si>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</si>
  <si>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</si>
  <si>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</si>
  <si>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</si>
  <si>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</si>
  <si>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</si>
  <si>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</si>
  <si>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</si>
  <si>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</si>
  <si>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</si>
  <si>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</si>
  <si>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</si>
  <si>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</si>
  <si>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</si>
  <si>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</si>
  <si>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</si>
  <si>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</si>
  <si>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</si>
  <si>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</si>
  <si>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</si>
  <si>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</si>
  <si>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</si>
  <si>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</si>
  <si>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</si>
  <si>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</si>
  <si>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</si>
  <si>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</si>
  <si>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</si>
  <si>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</si>
  <si>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</si>
  <si>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</si>
  <si>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</si>
  <si>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</si>
  <si>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</si>
  <si>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</si>
  <si>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</si>
  <si>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</si>
  <si>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</si>
  <si>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</si>
  <si>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</si>
  <si>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</si>
  <si>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</si>
  <si>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</si>
  <si>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</si>
  <si>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</si>
  <si>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</si>
  <si>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</si>
  <si>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</si>
  <si>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</si>
  <si>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</si>
  <si>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</si>
  <si>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</si>
  <si>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</si>
  <si>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</si>
  <si>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</si>
  <si>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</si>
  <si>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</si>
  <si>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</si>
  <si>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</si>
  <si>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</si>
  <si>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</si>
  <si>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</si>
  <si>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</si>
  <si>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</si>
  <si>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</si>
  <si>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</si>
  <si>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</si>
  <si>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</si>
  <si>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</si>
  <si>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</si>
  <si>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</si>
  <si>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</si>
  <si>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</si>
  <si>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</si>
  <si>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</si>
  <si>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</si>
  <si>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</si>
  <si>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</si>
  <si>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</si>
  <si>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</si>
  <si>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</si>
  <si>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</si>
  <si>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</si>
  <si>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</si>
  <si>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</si>
  <si>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</si>
  <si>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</si>
  <si>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</si>
  <si>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</si>
  <si>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</si>
  <si>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</si>
  <si>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</si>
  <si>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</si>
  <si>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</si>
  <si>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</si>
  <si>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</si>
  <si>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</si>
  <si>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</si>
  <si>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</si>
  <si>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</si>
  <si>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</si>
  <si>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</si>
  <si>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</si>
  <si>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</si>
  <si>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</si>
  <si>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</si>
  <si>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</si>
  <si>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</si>
  <si>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</si>
  <si>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</si>
  <si>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</si>
  <si>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</si>
  <si>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</si>
  <si>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</si>
  <si>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</si>
  <si>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</si>
  <si>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</si>
  <si>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</si>
  <si>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</si>
  <si>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</si>
  <si>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</si>
  <si>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</si>
  <si>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</si>
  <si>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</si>
  <si>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</si>
  <si>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</si>
  <si>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</si>
  <si>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</si>
  <si>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</si>
  <si>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</si>
  <si>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</si>
  <si>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</si>
  <si>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</si>
  <si>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</si>
  <si>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</si>
  <si>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</si>
  <si>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</si>
  <si>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</si>
  <si>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</si>
  <si>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</si>
  <si>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</si>
  <si>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</si>
  <si>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</si>
  <si>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</si>
  <si>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</si>
  <si>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</si>
  <si>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</si>
  <si>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</si>
  <si>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</si>
  <si>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</si>
  <si>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</si>
  <si>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</si>
  <si>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</si>
  <si>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</si>
  <si>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</si>
  <si>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</si>
  <si>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</si>
  <si>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</si>
  <si>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</si>
  <si>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</si>
  <si>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</si>
  <si>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</si>
  <si>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</si>
  <si>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</si>
  <si>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</si>
  <si>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</si>
  <si>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</si>
  <si>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</si>
  <si>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</si>
  <si>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</si>
  <si>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</si>
  <si>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</si>
  <si>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</si>
  <si>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</si>
  <si>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</si>
  <si>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</si>
  <si>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</si>
  <si>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</si>
  <si>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</si>
  <si>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</si>
  <si>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</si>
  <si>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</si>
  <si>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</si>
  <si>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</si>
  <si>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</si>
  <si>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</si>
  <si>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</si>
  <si>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</si>
  <si>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</si>
  <si>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</si>
  <si>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</si>
  <si>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</si>
  <si>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</si>
  <si>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</si>
  <si>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</si>
  <si>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</si>
  <si>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</si>
  <si>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</si>
  <si>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</si>
  <si>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</si>
  <si>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</si>
  <si>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</si>
  <si>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</si>
  <si>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</si>
  <si>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</si>
  <si>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</si>
  <si>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</si>
  <si>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</si>
  <si>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</si>
  <si>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</si>
  <si>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</si>
  <si>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</si>
  <si>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</si>
  <si>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</si>
  <si>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</si>
  <si>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</si>
  <si>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</si>
  <si>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</si>
  <si>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</si>
  <si>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</si>
  <si>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</si>
  <si>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</si>
  <si>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</si>
  <si>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</si>
  <si>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</si>
  <si>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</si>
  <si>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</si>
  <si>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</si>
  <si>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</si>
  <si>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</si>
  <si>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</si>
  <si>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</si>
  <si>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</si>
  <si>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</si>
  <si>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</si>
  <si>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</si>
  <si>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</si>
  <si>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</si>
  <si>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</si>
  <si>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</si>
  <si>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</si>
  <si>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</si>
  <si>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</si>
  <si>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</si>
  <si>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</si>
  <si>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</si>
  <si>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</si>
  <si>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</si>
  <si>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</si>
  <si>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</si>
  <si>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</si>
  <si>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</si>
  <si>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</si>
  <si>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</si>
  <si>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</si>
  <si>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</si>
  <si>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</si>
  <si>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</si>
  <si>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</si>
  <si>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</si>
  <si>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</si>
  <si>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</si>
  <si>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</si>
  <si>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</si>
  <si>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</si>
  <si>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</si>
  <si>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</si>
  <si>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</si>
  <si>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</si>
  <si>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</si>
  <si>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</si>
  <si>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</si>
  <si>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</si>
  <si>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</si>
  <si>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</si>
  <si>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</si>
  <si>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</si>
  <si>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</si>
  <si>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</si>
  <si>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</si>
  <si>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</si>
  <si>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</si>
  <si>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</si>
  <si>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</si>
  <si>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</si>
  <si>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</si>
  <si>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</si>
  <si>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</si>
  <si>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</si>
  <si>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</si>
  <si>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</si>
  <si>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</si>
  <si>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</si>
  <si>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</si>
  <si>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</si>
  <si>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</si>
  <si>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</si>
  <si>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</si>
  <si>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</si>
  <si>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</si>
  <si>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</si>
  <si>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</si>
  <si>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</si>
  <si>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</si>
  <si>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</si>
  <si>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</si>
  <si>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</si>
  <si>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</si>
  <si>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</si>
  <si>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</si>
  <si>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</si>
  <si>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</si>
  <si>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</si>
  <si>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</si>
  <si>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</si>
  <si>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</si>
  <si>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</si>
  <si>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</si>
  <si>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</si>
  <si>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</si>
  <si>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</si>
  <si>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</si>
  <si>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</si>
  <si>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</si>
  <si>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</si>
  <si>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</si>
  <si>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</si>
  <si>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</si>
  <si>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</si>
  <si>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</si>
  <si>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</si>
  <si>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</si>
  <si>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</si>
  <si>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</si>
  <si>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</si>
  <si>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</si>
  <si>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</si>
  <si>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</si>
  <si>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</si>
  <si>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</si>
  <si>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</si>
  <si>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</si>
  <si>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</si>
  <si>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</si>
  <si>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</si>
  <si>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</si>
  <si>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</si>
  <si>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</si>
  <si>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</si>
  <si>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</si>
  <si>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</si>
  <si>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</si>
  <si>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</si>
  <si>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</si>
  <si>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</si>
  <si>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</si>
  <si>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</si>
  <si>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</si>
  <si>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</si>
  <si>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</si>
  <si>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</si>
  <si>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</si>
  <si>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</si>
  <si>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</si>
  <si>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</si>
  <si>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</si>
  <si>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</si>
  <si>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</si>
  <si>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</si>
  <si>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</si>
  <si>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</si>
  <si>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</si>
  <si>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</si>
  <si>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</si>
  <si>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</si>
  <si>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</si>
  <si>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</si>
  <si>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</si>
  <si>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</si>
  <si>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</si>
  <si>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</si>
  <si>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</si>
  <si>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</si>
  <si>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</si>
  <si>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</si>
  <si>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</si>
  <si>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</si>
  <si>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</si>
  <si>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</si>
  <si>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</si>
  <si>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</si>
  <si>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</si>
  <si>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</si>
  <si>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</si>
  <si>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</si>
  <si>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</si>
  <si>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</si>
  <si>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</si>
  <si>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</si>
  <si>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</si>
  <si>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</si>
  <si>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</si>
  <si>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</si>
  <si>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</si>
  <si>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</si>
  <si>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</si>
  <si>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</si>
  <si>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</si>
  <si>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</si>
  <si>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</si>
  <si>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</si>
  <si>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</si>
  <si>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</si>
  <si>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</si>
  <si>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</si>
  <si>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</si>
  <si>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</si>
  <si>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</si>
  <si>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</si>
  <si>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</si>
  <si>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</si>
  <si>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</si>
  <si>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</si>
  <si>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</si>
  <si>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</si>
  <si>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</si>
  <si>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</si>
  <si>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</si>
  <si>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</si>
  <si>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</si>
  <si>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</si>
  <si>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</si>
  <si>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</si>
  <si>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</si>
  <si>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</si>
  <si>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</si>
  <si>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</si>
  <si>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</si>
  <si>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</si>
  <si>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</si>
  <si>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</si>
  <si>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</si>
  <si>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</si>
  <si>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</si>
  <si>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</si>
  <si>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</si>
  <si>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</si>
  <si>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</si>
  <si>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</si>
  <si>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</si>
  <si>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</si>
  <si>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</si>
  <si>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</si>
  <si>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</si>
  <si>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</si>
  <si>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</si>
  <si>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</si>
  <si>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</si>
  <si>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</si>
  <si>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</si>
  <si>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</si>
  <si>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</si>
  <si>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</si>
  <si>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</si>
  <si>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</si>
  <si>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</si>
  <si>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</si>
  <si>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</si>
  <si>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</si>
  <si>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</si>
  <si>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</si>
  <si>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</si>
  <si>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</si>
  <si>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</si>
  <si>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</si>
  <si>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</si>
  <si>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</si>
  <si>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</si>
  <si>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</si>
  <si>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</si>
  <si>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</si>
  <si>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</si>
  <si>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</si>
  <si>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</si>
  <si>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</si>
  <si>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</si>
  <si>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</si>
  <si>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</si>
  <si>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</si>
  <si>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</si>
  <si>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</si>
  <si>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</si>
  <si>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</si>
  <si>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</si>
  <si>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</si>
  <si>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</si>
  <si>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</si>
  <si>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</si>
  <si>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</si>
  <si>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</si>
  <si>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</si>
  <si>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</si>
  <si>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</si>
  <si>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</si>
  <si>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</si>
  <si>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</si>
  <si>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</si>
  <si>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</si>
  <si>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</si>
  <si>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</si>
  <si>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</si>
  <si>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</si>
  <si>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</si>
  <si>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</si>
  <si>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</si>
  <si>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</si>
  <si>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</si>
  <si>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</si>
  <si>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</si>
  <si>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</si>
  <si>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</si>
  <si>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</si>
  <si>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</si>
  <si>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</si>
  <si>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</si>
  <si>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</si>
  <si>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</si>
  <si>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</si>
  <si>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</si>
  <si>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</si>
  <si>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</si>
  <si>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</si>
  <si>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</si>
  <si>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</si>
  <si>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</si>
  <si>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</si>
  <si>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</si>
  <si>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</si>
  <si>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</si>
  <si>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</si>
  <si>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</si>
  <si>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</si>
  <si>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</si>
  <si>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</si>
  <si>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</si>
  <si>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</si>
  <si>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</si>
  <si>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</si>
  <si>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</si>
  <si>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</si>
  <si>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</si>
  <si>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</si>
  <si>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</si>
  <si>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</si>
  <si>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</si>
  <si>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</si>
  <si>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</si>
  <si>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</si>
  <si>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</si>
  <si>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</si>
  <si>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</si>
  <si>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</si>
  <si>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</si>
  <si>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</si>
  <si>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</si>
  <si>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</si>
  <si>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</si>
  <si>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</si>
  <si>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</si>
  <si>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</si>
  <si>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</si>
  <si>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</si>
  <si>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</si>
  <si>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</si>
  <si>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</si>
  <si>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</si>
  <si>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</si>
  <si>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</si>
  <si>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</si>
  <si>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</si>
  <si>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</si>
  <si>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</si>
  <si>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</si>
  <si>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</si>
  <si>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</si>
  <si>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</si>
  <si>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</si>
  <si>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</si>
  <si>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</si>
  <si>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</si>
  <si>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</si>
  <si>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</si>
  <si>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</si>
  <si>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</si>
  <si>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</si>
  <si>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</si>
  <si>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</si>
  <si>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</si>
  <si>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</si>
  <si>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</si>
  <si>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</si>
  <si>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</si>
  <si>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</si>
  <si>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</si>
  <si>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</si>
  <si>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</si>
  <si>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</si>
  <si>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</si>
  <si>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</si>
  <si>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</si>
  <si>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</si>
  <si>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</si>
  <si>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</si>
  <si>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</si>
  <si>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</si>
  <si>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</si>
  <si>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</si>
  <si>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</si>
  <si>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</si>
  <si>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</si>
  <si>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</si>
  <si>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</si>
  <si>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</si>
  <si>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</si>
  <si>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</si>
  <si>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</si>
  <si>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</si>
  <si>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</si>
  <si>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</si>
  <si>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</si>
  <si>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</si>
  <si>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</si>
  <si>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</si>
  <si>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</si>
  <si>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</si>
  <si>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</si>
  <si>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</si>
  <si>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</si>
  <si>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</si>
  <si>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</si>
  <si>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</si>
  <si>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</si>
  <si>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</si>
  <si>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</si>
  <si>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</si>
  <si>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</si>
  <si>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</si>
  <si>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</si>
  <si>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</si>
  <si>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</si>
  <si>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</si>
  <si>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</si>
  <si>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</si>
  <si>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</si>
  <si>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</si>
  <si>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</si>
  <si>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</si>
  <si>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</si>
  <si>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</si>
  <si>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</si>
  <si>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</si>
  <si>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</si>
  <si>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</si>
  <si>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</si>
  <si>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</si>
  <si>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</si>
  <si>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</si>
  <si>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</si>
  <si>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</si>
  <si>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</si>
  <si>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</si>
  <si>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</si>
  <si>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</si>
  <si>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</si>
  <si>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</si>
  <si>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</si>
  <si>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</si>
  <si>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</si>
  <si>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</si>
  <si>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</si>
  <si>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</si>
  <si>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</si>
  <si>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</si>
  <si>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</si>
  <si>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</si>
  <si>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</si>
  <si>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</si>
  <si>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</si>
  <si>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</si>
  <si>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</si>
  <si>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</si>
  <si>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</si>
  <si>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</si>
  <si>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</si>
  <si>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</si>
  <si>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</si>
  <si>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</si>
  <si>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</si>
  <si>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</si>
  <si>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</si>
  <si>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</si>
  <si>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</si>
  <si>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</si>
  <si>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</si>
  <si>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</si>
  <si>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</si>
  <si>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</si>
  <si>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</si>
  <si>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</si>
  <si>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</si>
  <si>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</si>
  <si>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</si>
  <si>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</si>
  <si>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</si>
  <si>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</si>
  <si>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</si>
  <si>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</si>
  <si>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</si>
  <si>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</si>
  <si>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</si>
  <si>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</si>
  <si>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</si>
  <si>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</si>
  <si>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</si>
  <si>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</si>
  <si>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</si>
  <si>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</si>
  <si>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</si>
  <si>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</si>
  <si>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</si>
  <si>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</si>
  <si>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</si>
  <si>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</si>
  <si>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</si>
  <si>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</si>
  <si>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</si>
  <si>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</si>
  <si>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</si>
  <si>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</si>
  <si>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</si>
  <si>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</si>
  <si>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</si>
  <si>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</si>
  <si>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</si>
  <si>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</si>
  <si>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</si>
  <si>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</si>
  <si>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</si>
  <si>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</si>
  <si>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</si>
  <si>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</si>
  <si>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</si>
  <si>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</si>
  <si>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</si>
  <si>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</si>
  <si>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</si>
  <si>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</si>
  <si>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</si>
  <si>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</si>
  <si>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</si>
  <si>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</si>
  <si>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</si>
  <si>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</si>
  <si>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</si>
  <si>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</si>
  <si>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</si>
  <si>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</si>
  <si>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</si>
  <si>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</si>
  <si>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</si>
  <si>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</si>
  <si>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</si>
  <si>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</si>
  <si>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</si>
  <si>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</si>
  <si>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</si>
  <si>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</si>
  <si>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</si>
  <si>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</si>
  <si>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</si>
  <si>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</si>
  <si>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</si>
  <si>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</si>
  <si>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</si>
  <si>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</si>
  <si>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</si>
  <si>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</si>
  <si>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</si>
  <si>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</si>
  <si>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</si>
  <si>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</si>
  <si>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</si>
  <si>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</si>
  <si>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</si>
  <si>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</si>
  <si>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</si>
  <si>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</si>
  <si>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</si>
  <si>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</si>
  <si>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</si>
  <si>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</si>
  <si>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</si>
  <si>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</si>
  <si>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</si>
  <si>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</si>
  <si>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</si>
  <si>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</si>
  <si>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</si>
  <si>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</si>
  <si>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</si>
  <si>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</si>
  <si>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</si>
  <si>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</si>
  <si>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</si>
  <si>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</si>
  <si>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</si>
  <si>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</si>
  <si>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</si>
  <si>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</si>
  <si>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</si>
  <si>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</si>
  <si>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</si>
  <si>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</si>
  <si>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</si>
  <si>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</si>
  <si>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</si>
  <si>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</si>
  <si>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</si>
  <si>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</si>
  <si>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</si>
  <si>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</si>
  <si>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</si>
  <si>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</si>
  <si>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</si>
  <si>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</si>
  <si>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</si>
  <si>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</si>
  <si>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</si>
  <si>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</si>
  <si>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</si>
  <si>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</si>
  <si>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</si>
  <si>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</si>
  <si>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</si>
  <si>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</si>
  <si>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</si>
  <si>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</si>
  <si>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</si>
  <si>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</si>
  <si>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</si>
  <si>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</si>
  <si>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</si>
  <si>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</si>
  <si>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</si>
  <si>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</si>
  <si>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</si>
  <si>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</si>
  <si>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</si>
  <si>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</si>
  <si>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</si>
  <si>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</si>
  <si>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</si>
  <si>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</si>
  <si>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</si>
  <si>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</si>
  <si>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</si>
  <si>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</si>
  <si>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</si>
  <si>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</si>
  <si>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</si>
  <si>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</si>
  <si>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</si>
  <si>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</si>
  <si>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</si>
  <si>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</si>
  <si>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</si>
  <si>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</si>
  <si>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</si>
  <si>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</si>
  <si>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</si>
  <si>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</si>
  <si>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</si>
  <si>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</si>
  <si>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</si>
  <si>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</si>
  <si>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</si>
  <si>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</si>
  <si>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</si>
  <si>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</si>
  <si>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</si>
  <si>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</si>
  <si>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</si>
  <si>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</si>
  <si>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</si>
  <si>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</si>
  <si>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</si>
  <si>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</si>
  <si>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</si>
  <si>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</si>
  <si>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</si>
  <si>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</si>
  <si>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</si>
  <si>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</si>
  <si>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</si>
  <si>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</si>
  <si>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</si>
  <si>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</si>
  <si>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</si>
  <si>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</si>
  <si>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</si>
  <si>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</si>
  <si>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</si>
  <si>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</si>
  <si>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</si>
  <si>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</si>
  <si>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</si>
  <si>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</si>
  <si>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</si>
  <si>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</si>
  <si>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</si>
  <si>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</si>
  <si>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</si>
  <si>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</si>
  <si>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</si>
  <si>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</si>
  <si>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</si>
  <si>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</si>
  <si>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</si>
  <si>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</si>
  <si>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</si>
  <si>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</si>
  <si>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</si>
  <si>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</si>
  <si>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</si>
  <si>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</si>
  <si>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</si>
  <si>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</si>
  <si>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</si>
  <si>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</si>
  <si>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</si>
  <si>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</si>
  <si>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</si>
  <si>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</si>
  <si>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</si>
  <si>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</si>
  <si>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</si>
  <si>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</si>
  <si>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</si>
  <si>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</si>
  <si>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</si>
  <si>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</si>
  <si>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</si>
  <si>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</si>
  <si>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</si>
  <si>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</si>
  <si>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</si>
  <si>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</si>
  <si>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</si>
  <si>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</si>
  <si>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</si>
  <si>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</si>
  <si>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</si>
  <si>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</si>
  <si>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</si>
  <si>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</si>
  <si>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</si>
  <si>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</si>
  <si>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</si>
  <si>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</si>
  <si>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</si>
  <si>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</si>
  <si>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</si>
  <si>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</si>
  <si>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</si>
  <si>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</si>
  <si>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</si>
  <si>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</si>
  <si>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</si>
  <si>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</si>
  <si>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</si>
  <si>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</si>
  <si>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</si>
  <si>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</si>
  <si>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</si>
  <si>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</si>
  <si>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</si>
  <si>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</si>
  <si>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</si>
  <si>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</si>
  <si>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</si>
  <si>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</si>
  <si>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</si>
  <si>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</si>
  <si>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</si>
  <si>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</si>
  <si>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</si>
  <si>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</si>
  <si>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</si>
  <si>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</si>
  <si>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</si>
  <si>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</si>
  <si>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</si>
  <si>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</si>
  <si>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</si>
  <si>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</si>
  <si>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</si>
  <si>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</si>
  <si>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</si>
  <si>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</si>
  <si>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</si>
  <si>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</si>
  <si>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</si>
  <si>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</si>
  <si>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</si>
  <si>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</si>
  <si>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</si>
  <si>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</si>
  <si>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</si>
  <si>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</si>
  <si>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</si>
  <si>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</si>
  <si>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</si>
  <si>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</si>
  <si>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</si>
  <si>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</si>
  <si>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</si>
  <si>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</si>
  <si>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</si>
  <si>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</si>
  <si>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</si>
  <si>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</si>
  <si>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</si>
  <si>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</si>
  <si>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</si>
  <si>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</si>
  <si>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</si>
  <si>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</si>
  <si>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</si>
  <si>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</si>
  <si>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</si>
  <si>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</si>
  <si>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</si>
  <si>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</si>
  <si>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</si>
  <si>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</si>
  <si>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</si>
  <si>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</si>
  <si>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</si>
  <si>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</si>
  <si>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</si>
  <si>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</si>
  <si>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</si>
  <si>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</si>
  <si>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</si>
  <si>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</si>
  <si>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</si>
  <si>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</si>
  <si>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</si>
  <si>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</si>
  <si>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</si>
  <si>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</si>
  <si>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</si>
  <si>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</si>
  <si>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</si>
  <si>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</si>
  <si>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</si>
  <si>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</si>
  <si>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</si>
  <si>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</si>
  <si>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</si>
  <si>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</si>
  <si>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</si>
  <si>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</si>
  <si>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</si>
  <si>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</si>
  <si>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</si>
  <si>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</si>
  <si>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</si>
  <si>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</si>
  <si>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</si>
  <si>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</si>
  <si>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</si>
  <si>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</si>
  <si>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</si>
  <si>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</si>
  <si>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</si>
  <si>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</si>
  <si>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</si>
  <si>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</si>
  <si>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</si>
  <si>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</si>
  <si>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</si>
  <si>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</si>
  <si>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</si>
  <si>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</si>
  <si>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</si>
  <si>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</si>
  <si>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</si>
  <si>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</si>
  <si>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</si>
  <si>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</si>
  <si>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</si>
  <si>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</si>
  <si>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</si>
  <si>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</si>
  <si>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</si>
  <si>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</si>
  <si>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</si>
  <si>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</si>
  <si>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</si>
  <si>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</si>
  <si>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</si>
  <si>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</si>
  <si>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</si>
  <si>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</si>
  <si>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</si>
  <si>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</si>
  <si>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</si>
  <si>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</si>
  <si>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</si>
  <si>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</si>
  <si>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</si>
  <si>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</si>
  <si>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</si>
  <si>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</si>
  <si>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</si>
  <si>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</si>
  <si>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</si>
  <si>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</si>
  <si>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</si>
  <si>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</si>
  <si>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</si>
  <si>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</si>
  <si>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</si>
  <si>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</si>
  <si>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</si>
  <si>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</si>
  <si>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</si>
  <si>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</si>
  <si>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</si>
  <si>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</si>
  <si>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</si>
  <si>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</si>
  <si>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</si>
  <si>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</si>
  <si>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</si>
  <si>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</si>
  <si>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</si>
  <si>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</si>
  <si>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</si>
  <si>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</si>
  <si>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</si>
  <si>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</si>
  <si>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</si>
  <si>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</si>
  <si>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</si>
  <si>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</si>
  <si>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</si>
  <si>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</si>
  <si>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</si>
  <si>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</si>
  <si>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</si>
  <si>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</si>
  <si>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</si>
  <si>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</si>
  <si>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</si>
  <si>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</si>
  <si>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</si>
  <si>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</si>
  <si>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</si>
  <si>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</si>
  <si>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</si>
  <si>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</si>
  <si>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</si>
  <si>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</si>
  <si>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</si>
  <si>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</si>
  <si>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</si>
  <si>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</si>
  <si>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</si>
  <si>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</si>
  <si>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</si>
  <si>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</si>
  <si>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</si>
  <si>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</si>
  <si>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</si>
  <si>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</si>
  <si>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</si>
  <si>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</si>
  <si>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</si>
  <si>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</si>
  <si>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</si>
  <si>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</si>
  <si>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</si>
  <si>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</si>
  <si>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</si>
  <si>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</si>
  <si>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</si>
  <si>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</si>
  <si>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</si>
  <si>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</si>
  <si>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</si>
  <si>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</si>
  <si>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</si>
  <si>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</si>
  <si>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</si>
  <si>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</si>
  <si>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</si>
  <si>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</si>
  <si>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</si>
  <si>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</si>
  <si>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</si>
  <si>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</si>
  <si>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</si>
  <si>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</si>
  <si>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</si>
  <si>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</si>
  <si>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</si>
  <si>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</si>
  <si>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</si>
  <si>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</si>
  <si>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</si>
  <si>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</si>
  <si>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</si>
  <si>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</si>
  <si>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</si>
  <si>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</si>
  <si>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</si>
  <si>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</si>
  <si>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</si>
  <si>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</si>
  <si>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</si>
  <si>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</si>
  <si>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</si>
  <si>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</si>
  <si>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</si>
  <si>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</si>
  <si>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</si>
  <si>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</si>
  <si>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</si>
  <si>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</si>
  <si>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</si>
  <si>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</si>
  <si>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</si>
  <si>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</si>
  <si>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</si>
  <si>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</si>
  <si>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</si>
  <si>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</si>
  <si>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</si>
  <si>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</si>
  <si>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</si>
  <si>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</si>
  <si>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</si>
  <si>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</si>
  <si>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</si>
  <si>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</si>
  <si>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</si>
  <si>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</si>
  <si>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</si>
  <si>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</si>
  <si>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</si>
  <si>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</si>
  <si>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</si>
  <si>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</si>
  <si>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</si>
  <si>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</si>
  <si>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</si>
  <si>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</si>
  <si>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</si>
  <si>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</si>
  <si>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</si>
  <si>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</si>
  <si>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</si>
  <si>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</si>
  <si>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</si>
  <si>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</si>
  <si>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</si>
  <si>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</si>
  <si>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</si>
  <si>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</si>
  <si>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</si>
  <si>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</si>
  <si>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</si>
  <si>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</si>
  <si>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</si>
  <si>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</si>
  <si>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</si>
  <si>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</si>
  <si>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</si>
  <si>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</si>
  <si>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</si>
  <si>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</si>
  <si>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</si>
  <si>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</si>
  <si>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</si>
  <si>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</si>
  <si>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</si>
  <si>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</si>
  <si>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</si>
  <si>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</si>
  <si>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</si>
  <si>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</si>
  <si>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</si>
  <si>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</si>
  <si>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</si>
  <si>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</si>
  <si>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</si>
  <si>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</si>
  <si>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</si>
  <si>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</si>
  <si>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</si>
  <si>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</si>
  <si>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</si>
  <si>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</si>
  <si>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</si>
  <si>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</si>
  <si>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</si>
  <si>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</si>
  <si>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</si>
  <si>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</si>
  <si>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</si>
  <si>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</si>
  <si>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</si>
  <si>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</si>
  <si>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</si>
  <si>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</si>
  <si>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</si>
  <si>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</si>
  <si>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</si>
  <si>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</si>
  <si>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</si>
  <si>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</si>
  <si>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</si>
  <si>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</si>
  <si>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</si>
  <si>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</si>
  <si>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</si>
  <si>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</si>
  <si>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</si>
  <si>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</si>
  <si>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</si>
  <si>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</si>
  <si>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</si>
  <si>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</si>
  <si>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</si>
  <si>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</si>
  <si>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</si>
  <si>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</si>
  <si>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</si>
  <si>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</si>
  <si>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</si>
  <si>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</si>
  <si>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</si>
  <si>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</si>
  <si>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</si>
  <si>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</si>
  <si>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</si>
  <si>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</si>
  <si>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</si>
  <si>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</si>
  <si>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</si>
  <si>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</si>
  <si>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</si>
  <si>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</si>
  <si>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</si>
  <si>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</si>
  <si>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</si>
  <si>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</si>
  <si>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</si>
  <si>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</si>
  <si>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</si>
  <si>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</si>
  <si>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</si>
  <si>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</si>
  <si>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</si>
  <si>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</si>
  <si>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</si>
  <si>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</si>
  <si>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</si>
  <si>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</si>
  <si>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</si>
  <si>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</si>
  <si>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</si>
  <si>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</si>
  <si>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</si>
  <si>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</si>
  <si>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</si>
  <si>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</si>
  <si>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</si>
  <si>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</si>
  <si>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</si>
  <si>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</si>
  <si>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</si>
  <si>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</si>
  <si>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</si>
  <si>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</si>
  <si>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</si>
  <si>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</si>
  <si>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</si>
  <si>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</si>
  <si>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</si>
  <si>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</si>
  <si>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</si>
  <si>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</si>
  <si>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</si>
  <si>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</si>
  <si>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</si>
  <si>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</si>
  <si>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</si>
  <si>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</si>
  <si>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</si>
  <si>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</si>
  <si>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</si>
  <si>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</si>
  <si>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</si>
  <si>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</si>
  <si>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</si>
  <si>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</si>
  <si>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</si>
  <si>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</si>
  <si>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</si>
  <si>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</si>
  <si>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</si>
  <si>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</si>
  <si>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</si>
  <si>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</si>
  <si>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</si>
  <si>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</si>
  <si>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</si>
  <si>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</si>
  <si>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</si>
  <si>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</si>
  <si>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</si>
  <si>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</si>
  <si>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</si>
  <si>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</si>
  <si>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</si>
  <si>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</si>
  <si>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</si>
  <si>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</si>
  <si>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</si>
  <si>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</si>
  <si>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</si>
  <si>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</si>
  <si>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</si>
  <si>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</si>
  <si>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</si>
  <si>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</si>
  <si>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</si>
  <si>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</si>
  <si>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</si>
  <si>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</si>
  <si>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</si>
  <si>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</si>
  <si>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</si>
  <si>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</si>
  <si>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</si>
  <si>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</si>
  <si>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</si>
  <si>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</si>
  <si>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</si>
  <si>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</si>
  <si>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</si>
  <si>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</si>
  <si>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</si>
  <si>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</si>
  <si>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</si>
  <si>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</si>
  <si>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</si>
  <si>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</si>
  <si>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</si>
  <si>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</si>
  <si>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</si>
  <si>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</si>
  <si>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</si>
  <si>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</si>
  <si>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</si>
  <si>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</si>
  <si>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</si>
  <si>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</si>
  <si>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</si>
  <si>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</si>
  <si>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</si>
  <si>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</si>
  <si>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</si>
  <si>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</si>
  <si>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</si>
  <si>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</si>
  <si>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</si>
  <si>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</si>
  <si>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</si>
  <si>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</si>
  <si>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</si>
  <si>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</si>
  <si>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</si>
  <si>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</si>
  <si>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</si>
  <si>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</si>
  <si>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</si>
  <si>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</si>
  <si>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</si>
  <si>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</si>
  <si>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</si>
  <si>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</si>
  <si>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</si>
  <si>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</si>
  <si>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</si>
  <si>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</si>
  <si>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</si>
  <si>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</si>
  <si>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</si>
  <si>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</si>
  <si>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</si>
  <si>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</si>
  <si>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</si>
  <si>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</si>
  <si>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</si>
  <si>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</si>
  <si>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</si>
  <si>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</si>
  <si>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</si>
  <si>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</si>
  <si>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</si>
  <si>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</si>
  <si>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</si>
  <si>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</si>
  <si>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</si>
  <si>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</si>
  <si>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</si>
  <si>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</si>
  <si>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</si>
  <si>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</si>
  <si>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</si>
  <si>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</si>
  <si>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</si>
  <si>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</si>
  <si>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</si>
  <si>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</si>
  <si>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</si>
  <si>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</si>
  <si>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</si>
  <si>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</si>
  <si>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</si>
  <si>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</si>
  <si>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</si>
  <si>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</si>
  <si>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</si>
  <si>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</si>
  <si>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</si>
  <si>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</si>
  <si>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</si>
  <si>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</si>
  <si>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</si>
  <si>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</si>
  <si>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</si>
  <si>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</si>
  <si>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</si>
  <si>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</si>
  <si>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</si>
  <si>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</si>
  <si>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</si>
  <si>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</si>
  <si>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</si>
  <si>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</si>
  <si>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</si>
  <si>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</si>
  <si>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</si>
  <si>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</si>
  <si>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</si>
  <si>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</si>
  <si>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</si>
  <si>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</si>
  <si>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</si>
  <si>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</si>
  <si>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</si>
  <si>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</si>
  <si>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</si>
  <si>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</si>
  <si>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</si>
  <si>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</si>
  <si>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</si>
  <si>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</si>
  <si>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</si>
  <si>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</si>
  <si>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</si>
  <si>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</si>
  <si>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</si>
  <si>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</si>
  <si>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</si>
  <si>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</si>
  <si>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</si>
  <si>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</si>
  <si>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</si>
  <si>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</si>
  <si>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</si>
  <si>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</si>
  <si>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</si>
  <si>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</si>
  <si>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</si>
  <si>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</si>
  <si>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</si>
  <si>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</si>
  <si>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</si>
  <si>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</si>
  <si>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</si>
  <si>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</si>
  <si>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</si>
  <si>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</si>
  <si>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</si>
  <si>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</si>
  <si>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</si>
  <si>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</si>
  <si>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</si>
  <si>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</si>
  <si>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</si>
  <si>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</si>
  <si>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</si>
  <si>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</si>
  <si>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</si>
  <si>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</si>
  <si>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</si>
  <si>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</si>
  <si>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</si>
  <si>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</si>
  <si>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</si>
  <si>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</si>
  <si>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</si>
  <si>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</si>
  <si>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</si>
  <si>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</si>
  <si>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</si>
  <si>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</si>
  <si>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</si>
  <si>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</si>
  <si>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</si>
  <si>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</si>
  <si>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</si>
  <si>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</si>
  <si>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</si>
  <si>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</si>
  <si>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</si>
  <si>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</si>
  <si>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</si>
  <si>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</si>
  <si>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</si>
  <si>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</si>
  <si>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</si>
  <si>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</si>
  <si>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</si>
  <si>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</si>
  <si>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</si>
  <si>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</si>
  <si>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</si>
  <si>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</si>
  <si>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</si>
  <si>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</si>
  <si>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</si>
  <si>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</si>
  <si>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</si>
  <si>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</si>
  <si>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</si>
  <si>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</si>
  <si>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</si>
  <si>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</si>
  <si>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</si>
  <si>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</si>
  <si>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</si>
  <si>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</si>
  <si>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</si>
  <si>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</si>
  <si>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</si>
  <si>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</si>
  <si>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</si>
  <si>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</si>
  <si>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</si>
  <si>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</si>
  <si>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</si>
  <si>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</si>
  <si>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</si>
  <si>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</si>
  <si>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</si>
  <si>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</si>
  <si>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</si>
  <si>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</si>
  <si>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</si>
  <si>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</si>
  <si>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</si>
  <si>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</si>
  <si>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</si>
  <si>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</si>
  <si>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</si>
  <si>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</si>
  <si>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</si>
  <si>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</si>
  <si>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</si>
  <si>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</si>
  <si>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</si>
  <si>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</si>
  <si>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</si>
  <si>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</si>
  <si>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</si>
  <si>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</si>
  <si>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</si>
  <si>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</si>
  <si>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</si>
  <si>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</si>
  <si>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</si>
  <si>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</si>
  <si>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</si>
  <si>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</si>
  <si>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</si>
  <si>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</si>
  <si>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</si>
  <si>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</si>
  <si>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</si>
  <si>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</si>
  <si>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</si>
  <si>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</si>
  <si>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</si>
  <si>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</si>
  <si>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</si>
  <si>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</si>
  <si>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</si>
  <si>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</si>
  <si>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</si>
  <si>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</si>
  <si>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</si>
  <si>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</si>
  <si>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</si>
  <si>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</si>
  <si>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</si>
  <si>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</si>
  <si>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</si>
  <si>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</si>
  <si>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</si>
  <si>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</si>
  <si>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</si>
  <si>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</si>
  <si>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</si>
  <si>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</si>
  <si>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</si>
  <si>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</si>
  <si>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</si>
  <si>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</si>
  <si>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</si>
  <si>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</si>
  <si>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</si>
  <si>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</si>
  <si>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</si>
  <si>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</si>
  <si>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</si>
  <si>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</si>
  <si>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</si>
  <si>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</si>
  <si>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</si>
  <si>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</si>
  <si>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</si>
  <si>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</si>
  <si>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</si>
  <si>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</si>
  <si>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</si>
  <si>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</si>
  <si>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</si>
  <si>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</si>
  <si>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</si>
  <si>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</si>
  <si>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</si>
  <si>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</si>
  <si>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</si>
  <si>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</si>
  <si>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</si>
  <si>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</si>
  <si>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</si>
  <si>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</si>
  <si>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</si>
  <si>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</si>
  <si>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</si>
  <si>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</si>
  <si>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</si>
  <si>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</si>
  <si>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</si>
  <si>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</si>
  <si>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</si>
  <si>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</si>
  <si>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</si>
  <si>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</si>
  <si>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</si>
  <si>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</si>
  <si>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</si>
  <si>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</si>
  <si>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</si>
  <si>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</si>
  <si>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</si>
  <si>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</si>
  <si>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</si>
  <si>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</si>
  <si>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</si>
  <si>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</si>
  <si>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</si>
  <si>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</si>
  <si>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</si>
  <si>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</si>
  <si>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</si>
  <si>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</si>
  <si>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</si>
  <si>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</si>
  <si>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</si>
  <si>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</si>
  <si>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</si>
  <si>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</si>
  <si>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</si>
  <si>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</si>
  <si>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</si>
  <si>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</si>
  <si>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</si>
  <si>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</si>
  <si>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</si>
  <si>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</si>
  <si>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</si>
  <si>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</si>
  <si>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</si>
  <si>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</si>
  <si>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</si>
  <si>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</si>
  <si>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</si>
  <si>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</si>
  <si>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</si>
  <si>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</si>
  <si>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</si>
  <si>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</si>
  <si>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</si>
  <si>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</si>
  <si>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</si>
  <si>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</si>
  <si>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</si>
  <si>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</si>
  <si>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</si>
  <si>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</si>
  <si>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</si>
  <si>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</si>
  <si>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</si>
  <si>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</si>
  <si>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</si>
  <si>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</si>
  <si>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</si>
  <si>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</si>
  <si>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</si>
  <si>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</si>
  <si>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</si>
  <si>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</si>
  <si>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</si>
  <si>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</si>
  <si>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</si>
  <si>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</si>
  <si>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</si>
  <si>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</si>
  <si>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</si>
  <si>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</si>
  <si>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</si>
  <si>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</si>
  <si>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</si>
  <si>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</si>
  <si>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</si>
  <si>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</si>
  <si>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</si>
  <si>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</si>
  <si>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</si>
  <si>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</si>
  <si>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</si>
  <si>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</si>
  <si>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</si>
  <si>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</si>
  <si>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</si>
  <si>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</si>
  <si>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</si>
  <si>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</si>
  <si>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</si>
  <si>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</si>
  <si>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</si>
  <si>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</si>
  <si>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</si>
  <si>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</si>
  <si>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</si>
  <si>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</si>
  <si>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</si>
  <si>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</si>
  <si>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</si>
  <si>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</si>
  <si>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</si>
  <si>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</si>
  <si>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</si>
  <si>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</si>
  <si>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</si>
  <si>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</si>
  <si>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</si>
  <si>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</si>
  <si>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</si>
  <si>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</si>
  <si>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</si>
  <si>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</si>
  <si>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</si>
  <si>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</si>
  <si>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</si>
  <si>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</si>
  <si>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</si>
  <si>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</si>
  <si>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</si>
  <si>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</si>
  <si>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</si>
  <si>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</si>
  <si>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</si>
  <si>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</si>
  <si>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</si>
  <si>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</si>
  <si>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</si>
  <si>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</si>
  <si>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</si>
  <si>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</si>
  <si>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</si>
  <si>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</si>
  <si>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</si>
  <si>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</si>
  <si>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</si>
  <si>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</si>
  <si>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</si>
  <si>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</si>
  <si>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</si>
  <si>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</si>
  <si>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</si>
  <si>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</si>
  <si>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</si>
  <si>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</si>
  <si>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</si>
  <si>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</si>
  <si>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</si>
  <si>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</si>
  <si>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</si>
  <si>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</si>
  <si>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</si>
  <si>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</si>
  <si>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</si>
  <si>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</si>
  <si>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</si>
  <si>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</si>
  <si>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</si>
  <si>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</si>
  <si>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</si>
  <si>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</si>
  <si>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</si>
  <si>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</si>
  <si>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</si>
  <si>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</si>
  <si>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</si>
  <si>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</si>
  <si>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</si>
  <si>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</si>
  <si>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</si>
  <si>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</si>
  <si>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</si>
  <si>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</si>
  <si>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</si>
  <si>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</si>
  <si>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</si>
  <si>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</si>
  <si>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</si>
  <si>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</si>
  <si>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</si>
  <si>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</si>
  <si>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</si>
  <si>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</si>
  <si>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</si>
  <si>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</si>
  <si>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</si>
  <si>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</si>
  <si>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</si>
  <si>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</si>
  <si>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</si>
  <si>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</si>
  <si>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</si>
  <si>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</si>
  <si>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</si>
  <si>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</si>
  <si>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</si>
  <si>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</si>
  <si>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</si>
  <si>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</si>
  <si>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</si>
  <si>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</si>
  <si>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</si>
  <si>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</si>
  <si>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</si>
  <si>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</si>
  <si>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</si>
  <si>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</si>
  <si>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</si>
  <si>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</si>
  <si>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</si>
  <si>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</si>
  <si>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</si>
  <si>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</si>
  <si>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</si>
  <si>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</si>
  <si>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</si>
  <si>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</si>
  <si>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</si>
  <si>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</si>
  <si>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</si>
  <si>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</si>
  <si>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</si>
  <si>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</si>
  <si>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</si>
  <si>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</si>
  <si>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</si>
  <si>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</si>
  <si>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</si>
  <si>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</si>
  <si>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</si>
  <si>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</si>
  <si>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</si>
  <si>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</si>
  <si>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</si>
  <si>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</si>
  <si>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</si>
  <si>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</si>
  <si>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</si>
  <si>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</si>
  <si>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</si>
  <si>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</si>
  <si>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</si>
  <si>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</si>
  <si>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</si>
  <si>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</si>
  <si>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</si>
  <si>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</si>
  <si>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</si>
  <si>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</si>
  <si>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</si>
  <si>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</si>
  <si>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</si>
  <si>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</si>
  <si>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</si>
  <si>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</si>
  <si>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</si>
  <si>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</si>
  <si>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</si>
  <si>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</si>
  <si>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</si>
  <si>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</si>
  <si>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</si>
  <si>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</si>
  <si>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</si>
  <si>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</si>
  <si>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</si>
  <si>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</si>
  <si>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</si>
  <si>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</si>
  <si>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</si>
  <si>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</si>
  <si>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</si>
  <si>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</si>
  <si>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</si>
  <si>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</si>
  <si>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</si>
  <si>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</si>
  <si>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</si>
  <si>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</si>
  <si>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</si>
  <si>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</si>
  <si>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</si>
  <si>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</si>
  <si>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</si>
  <si>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</si>
  <si>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</si>
  <si>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</si>
  <si>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</si>
  <si>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</si>
  <si>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</si>
  <si>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</si>
  <si>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</si>
  <si>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</si>
  <si>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</si>
  <si>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</si>
  <si>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</si>
  <si>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</si>
  <si>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</si>
  <si>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</si>
  <si>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</si>
  <si>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</si>
  <si>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</si>
  <si>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</si>
  <si>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</si>
  <si>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</si>
  <si>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</si>
  <si>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</si>
  <si>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</si>
  <si>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</si>
  <si>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</si>
  <si>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</si>
  <si>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</si>
  <si>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</si>
  <si>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</si>
  <si>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</si>
  <si>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</si>
  <si>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</si>
  <si>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</si>
  <si>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</si>
  <si>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</si>
  <si>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</si>
  <si>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</si>
  <si>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</si>
  <si>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</si>
  <si>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</si>
  <si>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</si>
  <si>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</si>
  <si>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</si>
  <si>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</si>
  <si>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</si>
  <si>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</si>
  <si>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</si>
  <si>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</si>
  <si>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</si>
  <si>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</si>
  <si>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</si>
  <si>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</si>
  <si>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</si>
  <si>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</si>
  <si>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</si>
  <si>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</si>
  <si>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</si>
  <si>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</si>
  <si>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</si>
  <si>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</si>
  <si>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</si>
  <si>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</si>
  <si>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</si>
  <si>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</si>
  <si>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</si>
  <si>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</si>
  <si>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</si>
  <si>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</si>
  <si>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</si>
  <si>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</si>
  <si>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</si>
  <si>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</si>
  <si>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</si>
  <si>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</si>
  <si>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</si>
  <si>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</si>
  <si>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</si>
  <si>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</si>
  <si>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</si>
  <si>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</si>
  <si>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</si>
  <si>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</si>
  <si>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</si>
  <si>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</si>
  <si>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</si>
  <si>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</si>
  <si>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</si>
  <si>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</si>
  <si>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</si>
  <si>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</si>
  <si>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</si>
  <si>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</si>
  <si>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</si>
  <si>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</si>
  <si>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</si>
  <si>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</si>
  <si>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</si>
  <si>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</si>
  <si>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</si>
  <si>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</si>
  <si>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</si>
  <si>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</si>
  <si>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</si>
  <si>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</si>
  <si>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</si>
  <si>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</si>
  <si>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</si>
  <si>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</si>
  <si>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</si>
  <si>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</si>
  <si>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</si>
  <si>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</si>
  <si>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</si>
  <si>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</si>
  <si>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</si>
  <si>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</si>
  <si>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</si>
  <si>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</si>
  <si>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</si>
  <si>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</si>
  <si>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</si>
  <si>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</si>
  <si>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</si>
  <si>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</si>
  <si>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</si>
  <si>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</si>
  <si>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</si>
  <si>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</si>
  <si>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</si>
  <si>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</si>
  <si>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</si>
  <si>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</si>
  <si>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</si>
  <si>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</si>
  <si>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</si>
  <si>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</si>
  <si>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</si>
  <si>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</si>
  <si>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</si>
  <si>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</si>
  <si>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</si>
  <si>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</si>
  <si>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</si>
  <si>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</si>
  <si>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</si>
  <si>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</si>
  <si>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</si>
  <si>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</si>
  <si>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</si>
  <si>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</si>
  <si>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</si>
  <si>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</si>
  <si>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</si>
  <si>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</si>
  <si>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</si>
  <si>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</si>
  <si>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</si>
  <si>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</si>
  <si>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</si>
  <si>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</si>
  <si>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</si>
  <si>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</si>
  <si>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</si>
  <si>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</si>
  <si>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</si>
  <si>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</si>
  <si>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</si>
  <si>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</si>
  <si>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</si>
  <si>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</si>
  <si>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</si>
  <si>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</si>
  <si>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</si>
  <si>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</si>
  <si>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</si>
  <si>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</si>
  <si>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</si>
  <si>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</si>
  <si>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</si>
  <si>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</si>
  <si>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</si>
  <si>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</si>
  <si>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</si>
  <si>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</si>
  <si>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</si>
  <si>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</si>
  <si>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</si>
  <si>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</si>
  <si>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</si>
  <si>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</si>
  <si>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</si>
  <si>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</si>
  <si>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</si>
  <si>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</si>
  <si>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</si>
  <si>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</si>
  <si>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</si>
  <si>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</si>
  <si>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</si>
  <si>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</si>
  <si>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</si>
  <si>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</si>
  <si>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</si>
  <si>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</si>
  <si>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</si>
  <si>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</si>
  <si>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</si>
  <si>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</si>
  <si>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</si>
  <si>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</si>
  <si>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</si>
  <si>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</si>
  <si>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</si>
  <si>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</si>
  <si>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</si>
  <si>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</si>
  <si>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</si>
  <si>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</si>
  <si>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</si>
  <si>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</si>
  <si>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</si>
  <si>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</si>
  <si>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</si>
  <si>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</si>
  <si>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</si>
  <si>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</si>
  <si>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</si>
  <si>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</si>
  <si>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</si>
  <si>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</si>
  <si>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</si>
  <si>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</si>
  <si>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</si>
  <si>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</si>
  <si>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</si>
  <si>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</si>
  <si>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</si>
  <si>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</si>
  <si>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</si>
  <si>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</si>
  <si>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</si>
  <si>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</si>
  <si>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</si>
  <si>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</si>
  <si>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</si>
  <si>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</si>
  <si>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</si>
  <si>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</si>
  <si>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</si>
  <si>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</si>
  <si>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</si>
  <si>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</si>
  <si>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</si>
  <si>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</si>
  <si>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</si>
  <si>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</si>
  <si>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</si>
  <si>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</si>
  <si>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</si>
  <si>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</si>
  <si>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</si>
  <si>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</si>
  <si>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</si>
  <si>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</si>
  <si>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</si>
  <si>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</si>
  <si>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</si>
  <si>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</si>
  <si>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</si>
  <si>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</si>
  <si>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</si>
  <si>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</si>
  <si>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</si>
  <si>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</si>
  <si>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</si>
  <si>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</si>
  <si>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</si>
  <si>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</si>
  <si>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</si>
  <si>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</si>
  <si>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</si>
  <si>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</si>
  <si>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</si>
  <si>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</si>
  <si>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</si>
  <si>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</si>
  <si>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</si>
  <si>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</si>
  <si>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</si>
  <si>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</si>
  <si>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</si>
  <si>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</si>
  <si>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</si>
  <si>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</si>
  <si>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</si>
  <si>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</si>
  <si>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</si>
  <si>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</si>
  <si>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</si>
  <si>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</si>
  <si>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</si>
  <si>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</si>
  <si>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</si>
  <si>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</si>
  <si>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</si>
  <si>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</si>
  <si>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</si>
  <si>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</si>
  <si>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</si>
  <si>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</si>
  <si>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</si>
  <si>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</si>
  <si>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</si>
  <si>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</si>
  <si>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</si>
  <si>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</si>
  <si>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</si>
  <si>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</si>
  <si>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</si>
  <si>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</si>
  <si>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</si>
  <si>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</si>
  <si>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</si>
  <si>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</si>
  <si>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</si>
  <si>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</si>
  <si>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</si>
  <si>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</si>
  <si>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</si>
  <si>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</si>
  <si>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</si>
  <si>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</si>
  <si>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</si>
  <si>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</si>
  <si>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</si>
  <si>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</si>
  <si>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</si>
  <si>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</si>
  <si>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</si>
  <si>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</si>
  <si>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</si>
  <si>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</si>
  <si>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</si>
  <si>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</si>
  <si>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</si>
  <si>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</si>
  <si>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</si>
  <si>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</si>
  <si>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</si>
  <si>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</si>
  <si>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</si>
  <si>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</si>
  <si>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</si>
  <si>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</si>
  <si>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</si>
  <si>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</si>
  <si>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</si>
  <si>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</si>
  <si>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</si>
  <si>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</si>
  <si>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</si>
  <si>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</si>
  <si>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</si>
  <si>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</si>
  <si>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</si>
  <si>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</si>
  <si>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</si>
  <si>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</si>
  <si>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</si>
  <si>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</si>
  <si>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</si>
  <si>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</si>
  <si>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</si>
  <si>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</si>
  <si>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</si>
  <si>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</si>
  <si>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</si>
  <si>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</si>
  <si>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</si>
  <si>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</si>
  <si>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</si>
  <si>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</si>
  <si>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</si>
  <si>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</si>
  <si>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</si>
  <si>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</si>
  <si>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</si>
  <si>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</si>
  <si>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</si>
  <si>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</si>
  <si>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</si>
  <si>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</si>
  <si>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</si>
  <si>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</si>
  <si>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</si>
  <si>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</si>
  <si>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</si>
  <si>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</si>
  <si>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</si>
  <si>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</si>
  <si>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</si>
  <si>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</si>
  <si>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</si>
  <si>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</si>
  <si>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</si>
  <si>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</si>
  <si>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</si>
  <si>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</si>
  <si>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</si>
  <si>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</si>
  <si>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</si>
  <si>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</si>
  <si>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</si>
  <si>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</si>
  <si>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</si>
  <si>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</si>
  <si>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</si>
  <si>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</si>
  <si>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</si>
  <si>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</si>
  <si>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</si>
  <si>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</si>
  <si>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</si>
  <si>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</si>
  <si>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</si>
  <si>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</si>
  <si>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</si>
  <si>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</si>
  <si>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</si>
  <si>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</si>
  <si>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</si>
  <si>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</si>
  <si>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</si>
  <si>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</si>
  <si>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</si>
  <si>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</si>
  <si>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</si>
  <si>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</si>
  <si>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</si>
  <si>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</si>
  <si>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</si>
  <si>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</si>
  <si>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</si>
  <si>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</si>
  <si>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</si>
  <si>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</si>
  <si>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</si>
  <si>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</si>
  <si>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</si>
  <si>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</si>
  <si>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</si>
  <si>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</si>
  <si>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</si>
  <si>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</si>
  <si>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</si>
  <si>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</si>
  <si>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</si>
  <si>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</si>
  <si>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</si>
  <si>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</si>
  <si>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</si>
  <si>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</si>
  <si>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</si>
  <si>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</si>
  <si>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</si>
  <si>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</si>
  <si>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</si>
  <si>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</si>
  <si>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</si>
  <si>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</si>
  <si>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</si>
  <si>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</si>
  <si>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</si>
  <si>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</si>
  <si>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</si>
  <si>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</si>
  <si>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</si>
  <si>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</si>
  <si>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</si>
  <si>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</si>
  <si>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</si>
  <si>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</si>
  <si>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</si>
  <si>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</si>
  <si>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</si>
  <si>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</si>
  <si>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</si>
  <si>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</si>
  <si>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</si>
  <si>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</si>
  <si>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</si>
  <si>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</si>
  <si>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</si>
  <si>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</si>
  <si>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</si>
  <si>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</si>
  <si>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</si>
  <si>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</si>
  <si>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</si>
  <si>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</si>
  <si>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</si>
  <si>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</si>
  <si>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</si>
  <si>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</si>
  <si>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</si>
  <si>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</si>
  <si>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</si>
  <si>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</si>
  <si>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</si>
  <si>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</si>
  <si>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</si>
  <si>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</si>
  <si>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</si>
  <si>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</si>
  <si>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</si>
  <si>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</si>
  <si>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</si>
  <si>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</si>
  <si>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</si>
  <si>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</si>
  <si>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</si>
  <si>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</si>
  <si>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</si>
  <si>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</si>
  <si>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</si>
  <si>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</si>
  <si>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</si>
  <si>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</si>
  <si>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</si>
  <si>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</si>
  <si>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</si>
  <si>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</si>
  <si>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</si>
  <si>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</si>
  <si>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</si>
  <si>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</si>
  <si>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</si>
  <si>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</si>
  <si>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</si>
  <si>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</si>
  <si>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</si>
  <si>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</si>
  <si>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</si>
  <si>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</si>
  <si>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</si>
  <si>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</si>
  <si>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</si>
  <si>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</si>
  <si>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</si>
  <si>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</si>
  <si>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</si>
  <si>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</si>
  <si>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</si>
  <si>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</si>
  <si>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</si>
  <si>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</si>
  <si>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</si>
  <si>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</si>
  <si>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</si>
  <si>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</si>
  <si>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</si>
  <si>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</si>
  <si>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</si>
  <si>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</si>
  <si>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</si>
  <si>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</si>
  <si>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</si>
  <si>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</si>
  <si>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</si>
  <si>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</si>
  <si>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</si>
  <si>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</si>
  <si>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</si>
  <si>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</si>
  <si>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</si>
  <si>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</si>
  <si>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</si>
  <si>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</si>
  <si>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</si>
  <si>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</si>
  <si>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</si>
  <si>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</si>
  <si>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</si>
  <si>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</si>
  <si>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</si>
  <si>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</si>
  <si>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</si>
  <si>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</si>
  <si>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</si>
  <si>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</si>
  <si>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</si>
  <si>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</si>
  <si>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</si>
  <si>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</si>
  <si>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</si>
  <si>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</si>
  <si>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</si>
  <si>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</si>
  <si>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</si>
  <si>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</si>
  <si>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</si>
  <si>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</si>
  <si>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</si>
  <si>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</si>
  <si>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</si>
  <si>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</si>
  <si>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</si>
  <si>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</si>
  <si>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</si>
  <si>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</si>
  <si>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</si>
  <si>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</si>
  <si>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</si>
  <si>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</si>
  <si>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</si>
  <si>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</si>
  <si>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</si>
  <si>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</si>
  <si>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</si>
  <si>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</si>
  <si>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</si>
  <si>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</si>
  <si>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</si>
  <si>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</si>
  <si>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</si>
  <si>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</si>
  <si>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</si>
  <si>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</si>
  <si>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</si>
  <si>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</si>
  <si>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</si>
  <si>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</si>
  <si>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</si>
  <si>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</si>
  <si>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</si>
  <si>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</si>
  <si>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</si>
  <si>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</si>
  <si>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</si>
  <si>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</si>
  <si>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</si>
  <si>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</si>
  <si>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</si>
  <si>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</si>
  <si>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</si>
  <si>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</si>
  <si>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</si>
  <si>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</si>
  <si>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</si>
  <si>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</si>
  <si>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</si>
  <si>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</si>
  <si>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</si>
  <si>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</si>
  <si>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</si>
  <si>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</si>
  <si>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</si>
  <si>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</si>
  <si>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</si>
  <si>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</si>
  <si>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</si>
  <si>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</si>
  <si>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</si>
  <si>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</si>
  <si>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</si>
  <si>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</si>
  <si>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</si>
  <si>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</si>
  <si>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</si>
  <si>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</si>
  <si>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</si>
  <si>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</si>
  <si>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</si>
  <si>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</si>
  <si>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</si>
  <si>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</si>
  <si>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</si>
  <si>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</si>
  <si>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</si>
  <si>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</si>
  <si>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</si>
  <si>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</si>
  <si>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</si>
  <si>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</si>
  <si>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</si>
  <si>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</si>
  <si>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</si>
  <si>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</si>
  <si>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</si>
  <si>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</si>
  <si>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</si>
  <si>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</si>
  <si>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</si>
  <si>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</si>
  <si>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</si>
  <si>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</si>
  <si>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</si>
  <si>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</si>
  <si>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</si>
  <si>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</si>
  <si>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</si>
  <si>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</si>
  <si>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</si>
  <si>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</si>
  <si>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</si>
  <si>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</si>
  <si>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</si>
  <si>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</si>
  <si>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</si>
  <si>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</si>
  <si>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</si>
  <si>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</si>
  <si>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</si>
  <si>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</si>
  <si>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</si>
  <si>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</si>
  <si>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</si>
  <si>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</si>
  <si>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</si>
  <si>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</si>
  <si>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</si>
  <si>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</si>
  <si>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</si>
  <si>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</si>
  <si>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</si>
  <si>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</si>
  <si>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</si>
  <si>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</si>
  <si>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</si>
  <si>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</si>
  <si>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</si>
  <si>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</si>
  <si>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</si>
  <si>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</si>
  <si>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</si>
  <si>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</si>
  <si>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</si>
  <si>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</si>
  <si>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</si>
  <si>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</si>
  <si>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</si>
  <si>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</si>
  <si>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</si>
  <si>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</si>
  <si>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</si>
  <si>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</si>
  <si>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</si>
  <si>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</si>
  <si>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</si>
  <si>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</si>
  <si>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</si>
  <si>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</si>
  <si>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</si>
  <si>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</si>
  <si>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</si>
  <si>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</si>
  <si>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</si>
  <si>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</si>
  <si>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</si>
  <si>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</si>
  <si>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</si>
  <si>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</si>
  <si>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</si>
  <si>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</si>
  <si>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</si>
  <si>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</si>
  <si>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</si>
  <si>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</si>
  <si>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</si>
  <si>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</si>
  <si>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</si>
  <si>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</si>
  <si>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</si>
  <si>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</si>
  <si>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</si>
  <si>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</si>
  <si>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</si>
  <si>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</si>
  <si>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</si>
  <si>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</si>
  <si>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</si>
  <si>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</si>
  <si>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</si>
  <si>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</si>
  <si>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</si>
  <si>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</si>
  <si>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</si>
  <si>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</si>
  <si>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</si>
  <si>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</si>
  <si>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</si>
  <si>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</si>
  <si>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</si>
  <si>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</si>
  <si>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</si>
  <si>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</si>
  <si>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</si>
  <si>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</si>
  <si>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</si>
  <si>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</si>
  <si>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</si>
  <si>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</si>
  <si>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</si>
  <si>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</si>
  <si>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</si>
  <si>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</si>
  <si>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</si>
  <si>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</si>
  <si>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</si>
  <si>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</si>
  <si>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</si>
  <si>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</si>
  <si>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</si>
  <si>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</si>
  <si>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</si>
  <si>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</si>
  <si>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</si>
  <si>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</si>
  <si>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</si>
  <si>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</si>
  <si>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</si>
  <si>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</si>
  <si>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</si>
  <si>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</si>
  <si>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</si>
  <si>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</si>
  <si>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</si>
  <si>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</si>
  <si>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</si>
  <si>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</si>
  <si>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</si>
  <si>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</si>
  <si>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</si>
  <si>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</si>
  <si>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</si>
  <si>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</si>
  <si>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</si>
  <si>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</si>
  <si>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</si>
  <si>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</si>
  <si>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</si>
  <si>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</si>
  <si>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</si>
  <si>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</si>
  <si>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</si>
  <si>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</si>
  <si>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</si>
  <si>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</si>
  <si>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</si>
  <si>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</si>
  <si>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</si>
  <si>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</si>
  <si>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</si>
  <si>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</si>
  <si>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</si>
  <si>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</si>
  <si>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</si>
  <si>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</si>
  <si>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</si>
  <si>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</si>
  <si>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</si>
  <si>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</si>
  <si>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</si>
  <si>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</si>
  <si>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</si>
  <si>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</si>
  <si>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</si>
  <si>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</si>
  <si>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</si>
  <si>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</si>
  <si>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</si>
  <si>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</si>
  <si>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</si>
  <si>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</si>
  <si>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</si>
  <si>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</si>
  <si>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</si>
  <si>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</si>
  <si>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</si>
  <si>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</si>
  <si>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</si>
  <si>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</si>
  <si>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</si>
  <si>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</si>
  <si>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</si>
  <si>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</si>
  <si>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</si>
  <si>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</si>
  <si>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</si>
  <si>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</si>
  <si>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</si>
  <si>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</si>
  <si>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</si>
  <si>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</si>
  <si>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</si>
  <si>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</si>
  <si>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</si>
  <si>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</si>
  <si>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</si>
  <si>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</si>
  <si>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</si>
  <si>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</si>
  <si>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</si>
  <si>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</si>
  <si>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</si>
  <si>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</si>
  <si>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</si>
  <si>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</si>
  <si>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</si>
  <si>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</si>
  <si>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</si>
  <si>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</si>
  <si>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</si>
  <si>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</si>
  <si>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</si>
  <si>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</si>
  <si>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</si>
  <si>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</si>
  <si>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</si>
  <si>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</si>
  <si>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</si>
  <si>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</si>
  <si>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</si>
  <si>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</si>
  <si>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</si>
  <si>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</si>
  <si>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</si>
  <si>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</si>
  <si>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</si>
  <si>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</si>
  <si>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</si>
  <si>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</si>
  <si>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</si>
  <si>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</si>
  <si>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</si>
  <si>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</si>
  <si>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</si>
  <si>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</si>
  <si>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</si>
  <si>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</si>
  <si>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</si>
  <si>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</si>
  <si>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</si>
  <si>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</si>
  <si>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</si>
  <si>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</si>
  <si>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</si>
  <si>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</si>
  <si>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</si>
  <si>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</si>
  <si>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</si>
  <si>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</si>
  <si>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</si>
  <si>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</si>
  <si>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</si>
  <si>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</si>
  <si>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</si>
  <si>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</si>
  <si>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</si>
  <si>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</si>
  <si>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</si>
  <si>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</si>
  <si>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</si>
  <si>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</si>
  <si>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</si>
  <si>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</si>
  <si>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</si>
  <si>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</si>
  <si>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</si>
  <si>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</si>
  <si>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</si>
  <si>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</si>
  <si>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</si>
  <si>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</si>
  <si>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</si>
  <si>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</si>
  <si>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</si>
  <si>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</si>
  <si>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</si>
  <si>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</si>
  <si>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</si>
  <si>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</si>
  <si>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</si>
  <si>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</si>
  <si>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</si>
  <si>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</si>
  <si>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</si>
  <si>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</si>
  <si>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</si>
  <si>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</si>
  <si>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</si>
  <si>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</si>
  <si>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</si>
  <si>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</si>
  <si>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</si>
  <si>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</si>
  <si>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</si>
  <si>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</si>
  <si>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</si>
  <si>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</si>
  <si>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</si>
  <si>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</si>
  <si>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</si>
  <si>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</si>
  <si>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</si>
  <si>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</si>
  <si>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</si>
  <si>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</si>
  <si>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</si>
  <si>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</si>
  <si>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</si>
  <si>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</si>
  <si>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</si>
  <si>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</si>
  <si>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</si>
  <si>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</si>
  <si>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</si>
  <si>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</si>
  <si>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</si>
  <si>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</si>
  <si>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</si>
  <si>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</si>
  <si>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</si>
  <si>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</si>
  <si>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</si>
  <si>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</si>
  <si>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</si>
  <si>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</si>
  <si>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</si>
  <si>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</si>
  <si>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</si>
  <si>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</si>
  <si>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</si>
  <si>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</si>
  <si>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</si>
  <si>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</si>
  <si>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</si>
  <si>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</si>
  <si>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</si>
  <si>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</si>
  <si>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</si>
  <si>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</si>
  <si>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</si>
  <si>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</si>
  <si>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</si>
  <si>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</si>
  <si>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</si>
  <si>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</si>
  <si>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</si>
  <si>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</si>
  <si>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</si>
  <si>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</si>
  <si>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</si>
  <si>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</si>
  <si>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</si>
  <si>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</si>
  <si>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</si>
  <si>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</si>
  <si>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</si>
  <si>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</si>
  <si>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</si>
  <si>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</si>
  <si>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</si>
  <si>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</si>
  <si>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</si>
  <si>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</si>
  <si>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</si>
  <si>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</si>
  <si>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</si>
  <si>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</si>
  <si>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</si>
  <si>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</si>
  <si>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</si>
  <si>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</si>
  <si>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</si>
  <si>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</si>
  <si>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</si>
  <si>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</si>
  <si>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</si>
  <si>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</si>
  <si>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</si>
  <si>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</si>
  <si>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</si>
  <si>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</si>
  <si>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</si>
  <si>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</si>
  <si>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</si>
  <si>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</si>
  <si>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</si>
  <si>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</si>
  <si>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</si>
  <si>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</si>
  <si>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</si>
  <si>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</si>
  <si>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</si>
  <si>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</si>
  <si>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</si>
  <si>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</si>
  <si>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</si>
  <si>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</si>
  <si>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</si>
  <si>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</si>
  <si>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</si>
  <si>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</si>
  <si>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</si>
  <si>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</si>
  <si>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</si>
  <si>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</si>
  <si>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</si>
  <si>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</si>
  <si>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</si>
  <si>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</si>
  <si>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</si>
  <si>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</si>
  <si>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</si>
  <si>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</si>
  <si>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</si>
  <si>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</si>
  <si>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</si>
  <si>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</si>
  <si>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</si>
  <si>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</si>
  <si>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</si>
  <si>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</si>
  <si>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</si>
  <si>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</si>
  <si>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</si>
  <si>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</si>
  <si>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</si>
  <si>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</si>
  <si>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</si>
  <si>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</si>
  <si>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</si>
  <si>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</si>
  <si>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</si>
  <si>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</si>
  <si>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</si>
  <si>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</si>
  <si>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</si>
  <si>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</si>
  <si>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</si>
  <si>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</si>
  <si>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</si>
  <si>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</si>
  <si>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</si>
  <si>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</si>
  <si>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</si>
  <si>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</si>
  <si>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</si>
  <si>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</si>
  <si>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</si>
  <si>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</si>
  <si>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</si>
  <si>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</si>
  <si>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</si>
  <si>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</si>
  <si>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</si>
  <si>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</si>
  <si>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</si>
  <si>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</si>
  <si>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</si>
  <si>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</si>
  <si>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</si>
  <si>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</si>
  <si>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</si>
  <si>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</si>
  <si>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</si>
  <si>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</si>
  <si>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</si>
  <si>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</si>
  <si>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</si>
  <si>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</si>
  <si>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</si>
  <si>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</si>
  <si>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</si>
  <si>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</si>
  <si>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</si>
  <si>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</si>
  <si>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</si>
  <si>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</si>
  <si>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</si>
  <si>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</si>
  <si>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</si>
  <si>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</si>
  <si>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</si>
  <si>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</si>
  <si>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</si>
  <si>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</si>
  <si>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</si>
  <si>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</si>
  <si>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</si>
  <si>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</si>
  <si>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</si>
  <si>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</si>
  <si>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</si>
  <si>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</si>
  <si>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</si>
  <si>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</si>
  <si>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</si>
  <si>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</si>
  <si>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</si>
  <si>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</si>
  <si>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</si>
  <si>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</si>
  <si>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</si>
  <si>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</si>
  <si>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</si>
  <si>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</si>
  <si>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</si>
  <si>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</si>
  <si>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</si>
  <si>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</si>
  <si>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</si>
  <si>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</si>
  <si>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</si>
  <si>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</si>
  <si>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</si>
  <si>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</si>
  <si>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</si>
  <si>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</si>
  <si>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</si>
  <si>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</si>
  <si>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</si>
  <si>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</si>
  <si>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</si>
  <si>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</si>
  <si>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</si>
  <si>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</si>
  <si>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</si>
  <si>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</si>
  <si>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</si>
  <si>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</si>
  <si>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</si>
  <si>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</si>
  <si>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</si>
  <si>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</si>
  <si>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</si>
  <si>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</si>
  <si>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</si>
  <si>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</si>
  <si>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</si>
  <si>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</si>
  <si>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</si>
  <si>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</si>
  <si>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</si>
  <si>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</si>
  <si>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</si>
  <si>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</si>
  <si>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</si>
  <si>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</si>
  <si>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</si>
  <si>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</si>
  <si>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</si>
  <si>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</si>
  <si>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</si>
  <si>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</si>
  <si>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</si>
  <si>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</si>
  <si>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</si>
  <si>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</si>
  <si>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</si>
  <si>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</si>
  <si>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</si>
  <si>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</si>
  <si>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</si>
  <si>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</si>
  <si>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</si>
  <si>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</si>
  <si>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</si>
  <si>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</si>
  <si>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</si>
  <si>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</si>
  <si>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</si>
  <si>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</si>
  <si>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</si>
  <si>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</si>
  <si>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</si>
  <si>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</si>
  <si>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</si>
  <si>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</si>
  <si>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</si>
  <si>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</si>
  <si>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</si>
  <si>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</si>
  <si>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</si>
  <si>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</si>
  <si>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</si>
  <si>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</si>
  <si>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</si>
  <si>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</si>
  <si>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</si>
  <si>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</si>
  <si>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</si>
  <si>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</si>
  <si>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</si>
  <si>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</si>
  <si>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</si>
  <si>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</si>
  <si>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</si>
  <si>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</si>
  <si>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</si>
  <si>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</si>
  <si>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</si>
  <si>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</si>
  <si>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</si>
  <si>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</si>
  <si>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</si>
  <si>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</si>
  <si>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</si>
  <si>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</si>
  <si>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</si>
  <si>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</si>
  <si>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</si>
  <si>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</si>
  <si>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</si>
  <si>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</si>
  <si>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</si>
  <si>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</si>
  <si>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</si>
  <si>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</si>
  <si>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</si>
  <si>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</si>
  <si>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</si>
  <si>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</si>
  <si>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</si>
  <si>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</si>
  <si>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</si>
  <si>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</si>
  <si>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</si>
  <si>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</si>
  <si>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</si>
  <si>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</si>
  <si>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</si>
  <si>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</si>
  <si>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</si>
  <si>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</si>
  <si>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</si>
  <si>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</si>
  <si>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</si>
  <si>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</si>
  <si>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</si>
  <si>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</si>
  <si>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</si>
  <si>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</si>
  <si>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</si>
  <si>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</si>
  <si>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</si>
  <si>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</si>
  <si>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</si>
  <si>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</si>
  <si>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</si>
  <si>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</si>
  <si>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</si>
  <si>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</si>
  <si>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</si>
  <si>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</si>
  <si>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</si>
  <si>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</si>
  <si>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</si>
  <si>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</si>
  <si>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</si>
  <si>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</si>
  <si>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</si>
  <si>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</si>
  <si>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</si>
  <si>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</si>
  <si>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</si>
  <si>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</si>
  <si>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</si>
  <si>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</si>
  <si>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</si>
  <si>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</si>
  <si>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</si>
  <si>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</si>
  <si>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</si>
  <si>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</si>
  <si>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</si>
  <si>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</si>
  <si>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</si>
  <si>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</si>
  <si>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</si>
  <si>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</si>
  <si>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</si>
  <si>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</si>
  <si>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</si>
  <si>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</si>
  <si>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</si>
  <si>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</si>
  <si>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</si>
  <si>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</si>
  <si>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</si>
  <si>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</si>
  <si>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</si>
  <si>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</si>
  <si>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</si>
  <si>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</si>
  <si>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</si>
  <si>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</si>
  <si>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</si>
  <si>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</si>
  <si>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</si>
  <si>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</si>
  <si>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</si>
  <si>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</si>
  <si>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</si>
  <si>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</si>
  <si>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</si>
  <si>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</si>
  <si>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</si>
  <si>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</si>
  <si>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</si>
  <si>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</si>
  <si>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</si>
  <si>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</si>
  <si>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</si>
  <si>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</si>
  <si>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</si>
  <si>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</si>
  <si>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</si>
  <si>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</si>
  <si>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</si>
  <si>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</si>
  <si>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</si>
  <si>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</si>
  <si>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</si>
  <si>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</si>
  <si>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</si>
  <si>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</si>
  <si>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</si>
  <si>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</si>
  <si>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</si>
  <si>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</si>
  <si>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</si>
  <si>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</si>
  <si>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</si>
  <si>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</si>
  <si>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</si>
  <si>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</si>
  <si>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</si>
  <si>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</si>
  <si>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</si>
  <si>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</si>
  <si>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</si>
  <si>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</si>
  <si>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</si>
  <si>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</si>
  <si>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</si>
  <si>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</si>
  <si>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</si>
  <si>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</si>
  <si>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</si>
  <si>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</si>
  <si>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</si>
  <si>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</si>
  <si>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</si>
  <si>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</si>
  <si>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</si>
  <si>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</si>
  <si>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</si>
  <si>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</si>
  <si>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</si>
  <si>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</si>
  <si>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</si>
  <si>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</si>
  <si>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</si>
  <si>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</si>
  <si>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</si>
  <si>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</si>
  <si>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</si>
  <si>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</si>
  <si>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</si>
  <si>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</si>
  <si>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</si>
  <si>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</si>
  <si>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</si>
  <si>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</si>
  <si>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</si>
  <si>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</si>
  <si>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</si>
  <si>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</si>
  <si>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</si>
  <si>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</si>
  <si>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</si>
  <si>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</si>
  <si>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</si>
  <si>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</si>
  <si>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</si>
  <si>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</si>
  <si>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</si>
  <si>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</si>
  <si>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</si>
  <si>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</si>
  <si>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</si>
  <si>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</si>
  <si>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</si>
  <si>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</si>
  <si>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</si>
  <si>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</si>
  <si>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</si>
  <si>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</si>
  <si>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</si>
  <si>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</si>
  <si>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</si>
  <si>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</si>
  <si>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</si>
  <si>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</si>
  <si>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</si>
  <si>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</si>
  <si>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</si>
  <si>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</si>
  <si>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</si>
  <si>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</si>
  <si>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</si>
  <si>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</si>
  <si>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</si>
  <si>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</si>
  <si>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</si>
  <si>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</si>
  <si>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</si>
  <si>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</si>
  <si>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</si>
  <si>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</si>
  <si>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</si>
  <si>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</si>
  <si>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</si>
  <si>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</si>
  <si>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</si>
  <si>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</si>
  <si>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</si>
  <si>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</si>
  <si>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</si>
  <si>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</si>
  <si>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</si>
  <si>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</si>
  <si>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</si>
  <si>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</si>
  <si>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</si>
  <si>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</si>
  <si>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</si>
  <si>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</si>
  <si>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</si>
  <si>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</si>
  <si>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</si>
  <si>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</si>
  <si>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</si>
  <si>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</si>
  <si>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</si>
  <si>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</si>
  <si>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</si>
  <si>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</si>
  <si>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</si>
  <si>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</si>
  <si>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</si>
  <si>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</si>
  <si>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</si>
  <si>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</si>
  <si>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</si>
  <si>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</si>
  <si>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</si>
  <si>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</si>
  <si>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</si>
  <si>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</si>
  <si>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</si>
  <si>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</si>
  <si>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</si>
  <si>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</si>
  <si>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</si>
  <si>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</si>
  <si>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</si>
  <si>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</si>
  <si>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</si>
  <si>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</si>
  <si>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</si>
  <si>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</si>
  <si>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</si>
  <si>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</si>
  <si>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</si>
  <si>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</si>
  <si>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</si>
  <si>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</si>
  <si>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</si>
  <si>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</si>
  <si>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</si>
  <si>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</si>
  <si>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</si>
  <si>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</si>
  <si>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</si>
  <si>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</si>
  <si>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</si>
  <si>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</si>
  <si>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</si>
  <si>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</si>
  <si>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</si>
  <si>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</si>
  <si>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</si>
  <si>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</si>
  <si>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</si>
  <si>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</si>
  <si>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</si>
  <si>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</si>
  <si>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</si>
  <si>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</si>
  <si>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</si>
  <si>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</si>
  <si>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</si>
  <si>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</si>
  <si>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</si>
  <si>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</si>
  <si>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</si>
  <si>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</si>
  <si>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</si>
  <si>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</si>
  <si>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</si>
  <si>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</si>
  <si>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</si>
  <si>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</si>
  <si>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</si>
  <si>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</si>
  <si>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</si>
  <si>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</si>
  <si>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</si>
  <si>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</si>
  <si>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</si>
  <si>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</si>
  <si>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</si>
  <si>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</si>
  <si>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</si>
  <si>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</si>
  <si>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</si>
  <si>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</si>
  <si>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</si>
  <si>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</si>
  <si>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</si>
  <si>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</si>
  <si>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</si>
  <si>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</si>
  <si>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</si>
  <si>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</si>
  <si>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</si>
  <si>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</si>
  <si>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</si>
  <si>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</si>
  <si>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</si>
  <si>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</si>
  <si>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</si>
  <si>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</si>
  <si>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</si>
  <si>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</si>
  <si>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</si>
  <si>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</si>
  <si>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</si>
  <si>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</si>
  <si>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</si>
  <si>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</si>
  <si>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</si>
  <si>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</si>
  <si>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</si>
  <si>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</si>
  <si>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</si>
  <si>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</si>
  <si>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</si>
  <si>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</si>
  <si>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</si>
  <si>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</si>
  <si>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</si>
  <si>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</si>
  <si>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</si>
  <si>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</si>
  <si>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</si>
  <si>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</si>
  <si>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</si>
  <si>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</si>
  <si>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</si>
  <si>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</si>
  <si>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</si>
  <si>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</si>
  <si>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</si>
  <si>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</si>
  <si>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</si>
  <si>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</si>
  <si>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</si>
  <si>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</si>
  <si>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</si>
  <si>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</si>
  <si>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</si>
  <si>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</si>
  <si>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</si>
  <si>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</si>
  <si>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</si>
  <si>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</si>
  <si>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</si>
  <si>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</si>
  <si>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</si>
  <si>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</si>
  <si>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</si>
  <si>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</si>
  <si>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</si>
  <si>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</si>
  <si>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</si>
  <si>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</si>
  <si>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</si>
  <si>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</si>
  <si>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</si>
  <si>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</si>
  <si>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</si>
  <si>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</si>
  <si>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</si>
  <si>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</si>
  <si>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</si>
  <si>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</si>
  <si>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</si>
  <si>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</si>
  <si>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</si>
  <si>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</si>
  <si>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</si>
  <si>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</si>
  <si>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</si>
  <si>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</si>
  <si>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</si>
  <si>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</si>
  <si>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</si>
  <si>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</si>
  <si>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</si>
  <si>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</si>
  <si>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</si>
  <si>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</si>
  <si>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</si>
  <si>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</si>
  <si>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</si>
  <si>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</si>
  <si>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</si>
  <si>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</si>
  <si>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</si>
  <si>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</si>
  <si>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</si>
  <si>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</si>
  <si>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</si>
  <si>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</si>
  <si>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</si>
  <si>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</si>
  <si>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</si>
  <si>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</si>
  <si>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</si>
  <si>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</si>
  <si>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</si>
  <si>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</si>
  <si>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</si>
  <si>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</si>
  <si>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</si>
  <si>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</si>
  <si>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</si>
  <si>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</si>
  <si>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</si>
  <si>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</si>
  <si>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</si>
  <si>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</si>
  <si>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</si>
  <si>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</si>
  <si>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</si>
  <si>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</si>
  <si>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</si>
  <si>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</si>
  <si>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</si>
  <si>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</si>
  <si>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</si>
  <si>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</si>
  <si>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</si>
  <si>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</si>
  <si>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</si>
  <si>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</si>
  <si>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</si>
  <si>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</si>
  <si>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</si>
  <si>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</si>
  <si>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</si>
  <si>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</si>
  <si>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</si>
  <si>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</si>
  <si>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</si>
  <si>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</si>
  <si>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</si>
  <si>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</si>
  <si>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</si>
  <si>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</si>
  <si>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</si>
  <si>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</si>
  <si>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</si>
  <si>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</si>
  <si>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</si>
  <si>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</si>
  <si>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</si>
  <si>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</si>
  <si>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</si>
  <si>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</si>
  <si>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</si>
  <si>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</si>
  <si>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</si>
  <si>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</si>
  <si>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</si>
  <si>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</si>
  <si>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</si>
  <si>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</si>
  <si>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</si>
  <si>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</si>
  <si>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</si>
  <si>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</si>
  <si>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</si>
  <si>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</si>
  <si>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</si>
  <si>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</si>
  <si>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</si>
  <si>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</si>
  <si>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</si>
  <si>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</si>
  <si>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</si>
  <si>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</si>
  <si>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</si>
  <si>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</si>
  <si>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</si>
  <si>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</si>
  <si>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</si>
  <si>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</si>
  <si>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</si>
  <si>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</si>
  <si>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</si>
  <si>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</si>
  <si>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</si>
  <si>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</si>
  <si>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</si>
  <si>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</si>
  <si>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</si>
  <si>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</si>
  <si>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</si>
  <si>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</si>
  <si>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</si>
  <si>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</si>
  <si>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</si>
  <si>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</si>
  <si>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</si>
  <si>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</si>
  <si>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</si>
  <si>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</si>
  <si>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</si>
  <si>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</si>
  <si>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</si>
  <si>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</si>
  <si>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</si>
  <si>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</si>
  <si>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</si>
  <si>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</si>
  <si>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</si>
  <si>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</si>
  <si>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</si>
  <si>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</si>
  <si>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</si>
  <si>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</si>
  <si>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</si>
  <si>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</si>
  <si>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</si>
  <si>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</si>
  <si>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</si>
  <si>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</si>
  <si>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</si>
  <si>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</si>
  <si>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</si>
  <si>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</si>
  <si>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</si>
  <si>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</si>
  <si>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</si>
  <si>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</si>
  <si>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</si>
  <si>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</si>
  <si>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</si>
  <si>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</si>
  <si>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</si>
  <si>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</si>
  <si>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</si>
  <si>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</si>
  <si>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</si>
  <si>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</si>
  <si>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</si>
  <si>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</si>
  <si>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</si>
  <si>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</si>
  <si>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</si>
  <si>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</si>
  <si>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</si>
  <si>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</si>
  <si>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</si>
  <si>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</si>
  <si>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</si>
  <si>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</si>
  <si>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</si>
  <si>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</si>
  <si>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</si>
  <si>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</si>
  <si>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</si>
  <si>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</si>
  <si>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</si>
  <si>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</si>
  <si>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</si>
  <si>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</si>
  <si>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</si>
  <si>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</si>
  <si>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</si>
  <si>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</si>
  <si>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</si>
  <si>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</si>
  <si>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</si>
  <si>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</si>
  <si>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</si>
  <si>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</si>
  <si>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</si>
  <si>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</si>
  <si>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</si>
  <si>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</si>
  <si>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</si>
  <si>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</si>
  <si>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</si>
  <si>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</si>
  <si>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</si>
  <si>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</si>
  <si>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</si>
  <si>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</si>
  <si>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</si>
  <si>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</si>
  <si>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</si>
  <si>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</si>
  <si>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</si>
  <si>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</si>
  <si>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</si>
  <si>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</si>
  <si>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</si>
  <si>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</si>
  <si>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</si>
  <si>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</si>
  <si>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</si>
  <si>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</si>
  <si>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</si>
  <si>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</si>
  <si>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</si>
  <si>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</si>
  <si>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</si>
  <si>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</si>
  <si>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</si>
  <si>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</si>
  <si>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</si>
  <si>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</si>
  <si>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</si>
  <si>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</si>
  <si>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</si>
  <si>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</si>
  <si>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</si>
  <si>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</si>
  <si>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</si>
  <si>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</si>
  <si>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</si>
  <si>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</si>
  <si>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</si>
  <si>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</si>
  <si>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</si>
  <si>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</si>
  <si>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</si>
  <si>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</si>
  <si>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</si>
  <si>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</si>
  <si>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</si>
  <si>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</si>
  <si>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</si>
  <si>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</si>
  <si>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</si>
  <si>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</si>
  <si>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</si>
  <si>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</si>
  <si>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</si>
  <si>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</si>
  <si>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</si>
  <si>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</si>
  <si>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</si>
  <si>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</si>
  <si>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</si>
  <si>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</si>
  <si>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</si>
  <si>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</si>
  <si>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</si>
  <si>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</si>
  <si>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</si>
  <si>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</si>
  <si>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</si>
  <si>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</si>
  <si>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</si>
  <si>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</si>
  <si>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</si>
  <si>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</si>
  <si>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</si>
  <si>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</si>
  <si>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</si>
  <si>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</si>
  <si>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</si>
  <si>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</si>
  <si>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</si>
  <si>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</si>
  <si>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</si>
  <si>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</si>
  <si>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</si>
  <si>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</si>
  <si>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</si>
  <si>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</si>
  <si>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</si>
  <si>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</si>
  <si>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</si>
  <si>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</si>
  <si>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</si>
  <si>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</si>
  <si>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</si>
  <si>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</si>
  <si>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</si>
  <si>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</si>
  <si>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</si>
  <si>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</si>
  <si>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</si>
  <si>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</si>
  <si>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</si>
  <si>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</si>
  <si>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</si>
  <si>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</si>
  <si>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</si>
  <si>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</si>
  <si>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</si>
  <si>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</si>
  <si>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</si>
  <si>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</si>
  <si>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</si>
  <si>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</si>
  <si>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</si>
  <si>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</si>
  <si>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</si>
  <si>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</si>
  <si>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</si>
  <si>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</si>
  <si>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</si>
  <si>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</si>
  <si>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</si>
  <si>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</si>
  <si>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</si>
  <si>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</si>
  <si>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</si>
  <si>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</si>
  <si>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</si>
  <si>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</si>
  <si>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</si>
  <si>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</si>
  <si>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</si>
  <si>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</si>
  <si>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</si>
  <si>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</si>
  <si>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</si>
  <si>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</si>
  <si>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</si>
  <si>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</si>
  <si>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</si>
  <si>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</si>
  <si>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</si>
  <si>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</si>
  <si>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</si>
  <si>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</si>
  <si>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</si>
  <si>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</si>
  <si>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</si>
  <si>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</si>
  <si>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</si>
  <si>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</si>
  <si>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</si>
  <si>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</si>
  <si>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</si>
  <si>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</si>
  <si>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</si>
  <si>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</si>
  <si>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</si>
  <si>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</si>
  <si>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</si>
  <si>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</si>
  <si>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</si>
  <si>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</si>
  <si>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</si>
  <si>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</si>
  <si>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</si>
  <si>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</si>
  <si>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</si>
  <si>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</si>
  <si>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</si>
  <si>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</si>
  <si>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</si>
  <si>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</si>
  <si>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</si>
  <si>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</si>
  <si>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</si>
  <si>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</si>
  <si>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</si>
  <si>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</si>
  <si>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</si>
  <si>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</si>
  <si>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</si>
  <si>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</si>
  <si>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</si>
  <si>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</si>
  <si>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</si>
  <si>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</si>
  <si>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</si>
  <si>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</si>
  <si>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</si>
  <si>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</si>
  <si>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</si>
  <si>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</si>
  <si>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</si>
  <si>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</si>
  <si>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</si>
  <si>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</si>
  <si>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</si>
  <si>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</si>
  <si>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</si>
  <si>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</si>
  <si>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</si>
  <si>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</si>
  <si>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</si>
  <si>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</si>
  <si>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</si>
  <si>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</si>
  <si>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</si>
  <si>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</si>
  <si>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</si>
  <si>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</si>
  <si>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</si>
  <si>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</si>
  <si>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</si>
  <si>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</si>
  <si>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</si>
  <si>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</si>
  <si>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</si>
  <si>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</si>
  <si>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</si>
  <si>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</si>
  <si>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</si>
  <si>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</si>
  <si>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</si>
  <si>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</si>
  <si>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</si>
  <si>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</si>
  <si>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</si>
  <si>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</si>
  <si>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</si>
  <si>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</si>
  <si>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</si>
  <si>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</si>
  <si>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</si>
  <si>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</si>
  <si>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</si>
  <si>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</si>
  <si>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</si>
  <si>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</si>
  <si>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</si>
  <si>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</si>
  <si>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</si>
  <si>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</si>
  <si>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</si>
  <si>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</si>
  <si>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</si>
  <si>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</si>
  <si>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</si>
  <si>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</si>
  <si>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</si>
  <si>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</si>
  <si>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</si>
  <si>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</si>
  <si>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</si>
  <si>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</si>
  <si>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</si>
  <si>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</si>
  <si>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</si>
  <si>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</si>
  <si>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</si>
  <si>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</si>
  <si>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</si>
  <si>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</si>
  <si>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</si>
  <si>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</si>
  <si>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</si>
  <si>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</si>
  <si>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</si>
  <si>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</si>
  <si>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</si>
  <si>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</si>
  <si>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</si>
  <si>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</si>
  <si>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</si>
  <si>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</si>
  <si>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</si>
  <si>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</si>
  <si>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</si>
  <si>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</si>
  <si>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</si>
  <si>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</si>
  <si>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</si>
  <si>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</si>
  <si>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</si>
  <si>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</si>
  <si>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</si>
  <si>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</si>
  <si>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</si>
  <si>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</si>
  <si>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</si>
  <si>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</si>
  <si>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</si>
  <si>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</si>
  <si>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</si>
  <si>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</si>
  <si>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</si>
  <si>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</si>
  <si>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</si>
  <si>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</si>
  <si>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</si>
  <si>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</si>
  <si>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</si>
  <si>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</si>
  <si>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</si>
  <si>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</si>
  <si>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</si>
  <si>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</si>
  <si>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</si>
  <si>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</si>
  <si>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</si>
  <si>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</si>
  <si>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</si>
  <si>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</si>
  <si>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</si>
  <si>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</si>
  <si>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</si>
  <si>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</si>
  <si>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</si>
  <si>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</si>
  <si>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</si>
  <si>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</si>
  <si>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</si>
  <si>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</si>
  <si>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</si>
  <si>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</si>
  <si>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</si>
  <si>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</si>
  <si>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</si>
  <si>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</si>
  <si>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</si>
  <si>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</si>
  <si>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</si>
  <si>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</si>
  <si>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</si>
  <si>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</si>
  <si>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</si>
  <si>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</si>
  <si>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</si>
  <si>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</si>
  <si>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</si>
  <si>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</si>
  <si>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</si>
  <si>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</si>
  <si>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</si>
  <si>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</si>
  <si>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</si>
  <si>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</si>
  <si>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</si>
  <si>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</si>
  <si>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</si>
  <si>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</si>
  <si>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</si>
  <si>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</si>
  <si>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</si>
  <si>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</si>
  <si>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</si>
  <si>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</si>
  <si>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</si>
  <si>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</si>
  <si>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</si>
  <si>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</si>
  <si>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</si>
  <si>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</si>
  <si>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</si>
  <si>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</si>
  <si>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</si>
  <si>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</si>
  <si>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</si>
  <si>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</si>
  <si>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</si>
  <si>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</si>
  <si>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</si>
  <si>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</si>
  <si>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</si>
  <si>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</si>
  <si>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</si>
  <si>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</si>
  <si>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</si>
  <si>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</si>
  <si>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</si>
  <si>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</si>
  <si>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</si>
  <si>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</si>
  <si>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</si>
  <si>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</si>
  <si>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</si>
  <si>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</si>
  <si>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</si>
  <si>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</si>
  <si>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</si>
  <si>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</si>
  <si>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</si>
  <si>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</si>
  <si>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</si>
  <si>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</si>
  <si>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</si>
  <si>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</si>
  <si>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</si>
  <si>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</si>
  <si>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</si>
  <si>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</si>
  <si>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</si>
  <si>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</si>
  <si>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</si>
  <si>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</si>
  <si>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</si>
  <si>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</si>
  <si>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</si>
  <si>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</si>
  <si>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</si>
  <si>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</si>
  <si>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</si>
  <si>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</si>
  <si>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</si>
  <si>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</si>
  <si>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</si>
  <si>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</si>
  <si>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</si>
  <si>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</si>
  <si>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</si>
  <si>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</si>
  <si>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</si>
  <si>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</si>
  <si>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</si>
  <si>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</si>
  <si>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</si>
  <si>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</si>
  <si>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</si>
  <si>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</si>
  <si>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</si>
  <si>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</si>
  <si>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</si>
  <si>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</si>
  <si>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</si>
  <si>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</si>
  <si>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</si>
  <si>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</si>
  <si>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</si>
  <si>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</si>
  <si>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</si>
  <si>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</si>
  <si>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</si>
  <si>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</si>
  <si>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</si>
  <si>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</si>
  <si>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</si>
  <si>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</si>
  <si>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</si>
  <si>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</si>
  <si>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</si>
  <si>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</si>
  <si>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</si>
  <si>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</si>
  <si>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</si>
  <si>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</si>
  <si>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</si>
  <si>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</si>
  <si>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</si>
  <si>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</si>
  <si>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</si>
  <si>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</si>
  <si>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</si>
  <si>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</si>
  <si>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</si>
  <si>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</si>
  <si>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</si>
  <si>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</si>
  <si>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</si>
  <si>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</si>
  <si>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</si>
  <si>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</si>
  <si>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</si>
  <si>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</si>
  <si>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</si>
  <si>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</si>
  <si>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</si>
  <si>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</si>
  <si>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</si>
  <si>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</si>
  <si>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</si>
  <si>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</si>
  <si>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</si>
  <si>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</si>
  <si>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</si>
  <si>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</si>
  <si>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</si>
  <si>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</si>
  <si>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</si>
  <si>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</si>
  <si>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</si>
  <si>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</si>
  <si>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</si>
  <si>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</si>
  <si>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</si>
  <si>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</si>
  <si>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</si>
  <si>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</si>
  <si>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</si>
  <si>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</si>
  <si>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</si>
  <si>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</si>
  <si>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</si>
  <si>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</si>
  <si>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</si>
  <si>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</si>
  <si>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</si>
  <si>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</si>
  <si>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</si>
  <si>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</si>
  <si>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</si>
  <si>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</si>
  <si>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</si>
  <si>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</si>
  <si>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</si>
  <si>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</si>
  <si>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</si>
  <si>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</si>
  <si>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</si>
  <si>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</si>
  <si>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</si>
  <si>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</si>
  <si>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</si>
  <si>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</si>
  <si>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</si>
  <si>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</si>
  <si>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</si>
  <si>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</si>
  <si>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</si>
  <si>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</si>
  <si>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</si>
  <si>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</si>
  <si>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</si>
  <si>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</si>
  <si>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</si>
  <si>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</si>
  <si>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</si>
  <si>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</si>
  <si>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</si>
  <si>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</si>
  <si>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</si>
  <si>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</si>
  <si>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</si>
  <si>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</si>
  <si>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</si>
  <si>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</si>
  <si>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</si>
  <si>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</si>
  <si>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</si>
  <si>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</si>
  <si>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</si>
  <si>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</si>
  <si>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</si>
  <si>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</si>
  <si>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</si>
  <si>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</si>
  <si>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</si>
  <si>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</si>
  <si>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</si>
  <si>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</si>
  <si>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</si>
  <si>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</si>
  <si>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</si>
  <si>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</si>
  <si>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</si>
  <si>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</si>
  <si>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</si>
  <si>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</si>
  <si>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</si>
  <si>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</si>
  <si>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</si>
  <si>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</si>
  <si>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</si>
  <si>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</si>
  <si>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</si>
  <si>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</si>
  <si>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</si>
  <si>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</si>
  <si>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</si>
  <si>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</si>
  <si>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</si>
  <si>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</si>
  <si>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</si>
  <si>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</si>
  <si>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</si>
  <si>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</si>
  <si>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</si>
  <si>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</si>
  <si>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</si>
  <si>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</si>
  <si>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</si>
  <si>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</si>
  <si>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</si>
  <si>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</si>
  <si>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</si>
  <si>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</si>
  <si>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</si>
  <si>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</si>
  <si>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</si>
  <si>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</si>
  <si>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</si>
  <si>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</si>
  <si>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</si>
  <si>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</si>
  <si>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</si>
  <si>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</si>
  <si>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</si>
  <si>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</si>
  <si>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</si>
  <si>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</si>
  <si>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</si>
  <si>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</si>
  <si>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</si>
  <si>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</si>
  <si>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</si>
  <si>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</si>
  <si>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</si>
  <si>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</si>
  <si>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</si>
  <si>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</si>
  <si>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</si>
  <si>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</si>
  <si>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</si>
  <si>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</si>
  <si>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</si>
  <si>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</si>
  <si>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</si>
  <si>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</si>
  <si>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</si>
  <si>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</si>
  <si>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</si>
  <si>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</si>
  <si>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</si>
  <si>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</si>
  <si>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</si>
  <si>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</si>
  <si>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</si>
  <si>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</si>
  <si>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</si>
  <si>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</si>
  <si>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</si>
  <si>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</si>
  <si>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</si>
  <si>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</si>
  <si>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</si>
  <si>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</si>
  <si>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</si>
  <si>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</si>
  <si>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</si>
  <si>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</si>
  <si>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</si>
  <si>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</si>
  <si>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</si>
  <si>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</si>
  <si>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</si>
  <si>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</si>
  <si>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</si>
  <si>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</si>
  <si>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</si>
  <si>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</si>
  <si>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</si>
  <si>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</si>
  <si>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</si>
  <si>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</si>
  <si>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</si>
  <si>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</si>
  <si>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</si>
  <si>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</si>
  <si>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</si>
  <si>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</si>
  <si>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</si>
  <si>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</si>
  <si>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</si>
  <si>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</si>
  <si>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</si>
  <si>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</si>
  <si>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</si>
  <si>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</si>
  <si>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</si>
  <si>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</si>
  <si>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</si>
  <si>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</si>
  <si>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</si>
  <si>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</si>
  <si>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</si>
  <si>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</si>
  <si>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</si>
  <si>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</si>
  <si>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</si>
  <si>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</si>
  <si>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</si>
  <si>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</si>
  <si>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</si>
  <si>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</si>
  <si>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</si>
  <si>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</si>
  <si>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</si>
  <si>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</si>
  <si>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</si>
  <si>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</si>
  <si>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</si>
  <si>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</si>
  <si>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</si>
  <si>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</si>
  <si>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</si>
  <si>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</si>
  <si>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</si>
  <si>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</si>
  <si>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</si>
  <si>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</si>
  <si>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</si>
  <si>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</si>
  <si>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</si>
  <si>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</si>
  <si>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</si>
  <si>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</si>
  <si>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</si>
  <si>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</si>
  <si>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</si>
  <si>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</si>
  <si>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</si>
  <si>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</si>
  <si>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</si>
  <si>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</si>
  <si>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</si>
  <si>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</si>
  <si>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</si>
  <si>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</si>
  <si>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</si>
  <si>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</si>
  <si>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</si>
  <si>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</si>
  <si>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</si>
  <si>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</si>
  <si>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</si>
  <si>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</si>
  <si>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</si>
  <si>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</si>
  <si>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</si>
  <si>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</si>
  <si>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</si>
  <si>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</si>
  <si>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</si>
  <si>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</si>
  <si>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</si>
  <si>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</si>
  <si>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</si>
  <si>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</si>
  <si>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</si>
  <si>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</si>
  <si>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</si>
  <si>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</si>
  <si>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</si>
  <si>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</si>
  <si>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</si>
  <si>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</si>
  <si>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</si>
  <si>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</si>
  <si>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</si>
  <si>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</si>
  <si>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</si>
  <si>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</si>
  <si>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</si>
  <si>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</si>
  <si>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</si>
  <si>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</si>
  <si>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</si>
  <si>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</si>
  <si>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</si>
  <si>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</si>
  <si>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</si>
  <si>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</si>
  <si>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</si>
  <si>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</si>
  <si>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</si>
  <si>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</si>
  <si>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</si>
  <si>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</si>
  <si>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</si>
  <si>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</si>
  <si>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</si>
  <si>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</si>
  <si>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</si>
  <si>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</si>
  <si>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</si>
  <si>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</si>
  <si>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</si>
  <si>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</si>
  <si>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</si>
  <si>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</si>
  <si>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</si>
  <si>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</si>
  <si>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</si>
  <si>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</si>
  <si>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</si>
  <si>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</si>
  <si>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</si>
  <si>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</si>
  <si>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</si>
  <si>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</si>
  <si>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</si>
  <si>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</si>
  <si>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</si>
  <si>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</si>
  <si>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</si>
  <si>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</si>
  <si>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</si>
  <si>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</si>
  <si>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</si>
  <si>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</si>
  <si>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</si>
  <si>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</si>
  <si>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</si>
  <si>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</si>
  <si>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</si>
  <si>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</si>
  <si>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</si>
  <si>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</si>
  <si>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</si>
  <si>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</si>
  <si>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</si>
  <si>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</si>
  <si>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</si>
  <si>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</si>
  <si>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</si>
  <si>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</si>
  <si>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</si>
  <si>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</si>
  <si>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</si>
  <si>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</si>
  <si>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</si>
  <si>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</si>
  <si>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</si>
  <si>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</si>
  <si>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</si>
  <si>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</si>
  <si>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</si>
  <si>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</si>
  <si>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</si>
  <si>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</si>
  <si>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</si>
  <si>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</si>
  <si>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</si>
  <si>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</si>
  <si>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</si>
  <si>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</si>
  <si>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</si>
  <si>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</si>
  <si>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</si>
  <si>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</si>
  <si>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</si>
  <si>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</si>
  <si>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</si>
  <si>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</si>
  <si>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</si>
  <si>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</si>
  <si>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</si>
  <si>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</si>
  <si>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</si>
  <si>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</si>
  <si>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</si>
  <si>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</si>
  <si>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</si>
  <si>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</si>
  <si>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</si>
  <si>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</si>
  <si>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</si>
  <si>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</si>
  <si>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</si>
  <si>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</si>
  <si>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</si>
  <si>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</si>
  <si>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</si>
  <si>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</si>
  <si>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</si>
  <si>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</si>
  <si>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</si>
  <si>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</si>
  <si>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</si>
  <si>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</si>
  <si>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</si>
  <si>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</si>
  <si>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</si>
  <si>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</si>
  <si>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</si>
  <si>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</si>
  <si>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</si>
  <si>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</si>
  <si>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</si>
  <si>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</si>
  <si>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</si>
  <si>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</si>
  <si>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</si>
  <si>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</si>
  <si>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</si>
  <si>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</si>
  <si>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</si>
  <si>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</si>
  <si>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</si>
  <si>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</si>
  <si>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</si>
  <si>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</si>
  <si>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</si>
  <si>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</si>
  <si>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</si>
  <si>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</si>
  <si>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</si>
  <si>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</si>
  <si>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</si>
  <si>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</si>
  <si>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</si>
  <si>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</si>
  <si>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</si>
  <si>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</si>
  <si>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</si>
  <si>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</si>
  <si>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</si>
  <si>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</si>
  <si>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</si>
  <si>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</si>
  <si>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</si>
  <si>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</si>
  <si>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</si>
  <si>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</si>
  <si>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</si>
  <si>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</si>
  <si>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</si>
  <si>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</si>
  <si>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</si>
  <si>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</si>
  <si>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</si>
  <si>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</si>
  <si>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</si>
  <si>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</si>
  <si>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</si>
  <si>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</si>
  <si>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</si>
  <si>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</si>
  <si>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</si>
  <si>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</si>
  <si>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</si>
  <si>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</si>
  <si>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</si>
  <si>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</si>
  <si>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</si>
  <si>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</si>
  <si>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</si>
  <si>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</si>
  <si>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</si>
  <si>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</si>
  <si>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</si>
  <si>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</si>
  <si>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</si>
  <si>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</si>
  <si>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</si>
  <si>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</si>
  <si>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</si>
  <si>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</si>
  <si>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</si>
  <si>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</si>
  <si>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</si>
  <si>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</si>
  <si>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</si>
  <si>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</si>
  <si>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</si>
  <si>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</si>
  <si>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</si>
  <si>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</si>
  <si>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</si>
  <si>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</si>
  <si>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</si>
  <si>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</si>
  <si>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</si>
  <si>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</si>
  <si>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</si>
  <si>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</si>
  <si>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</si>
  <si>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</si>
  <si>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</si>
  <si>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</si>
  <si>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</si>
  <si>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</si>
  <si>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</si>
  <si>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</si>
  <si>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</si>
  <si>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</si>
  <si>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</si>
  <si>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</si>
  <si>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</si>
  <si>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</si>
  <si>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</si>
  <si>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</si>
  <si>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</si>
  <si>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</si>
  <si>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</si>
  <si>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</si>
  <si>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</si>
  <si>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</si>
  <si>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</si>
  <si>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</si>
  <si>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</si>
  <si>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</si>
  <si>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</si>
  <si>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</si>
  <si>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</si>
  <si>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</si>
  <si>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</si>
  <si>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</si>
  <si>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</si>
  <si>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</si>
  <si>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</si>
  <si>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</si>
  <si>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</si>
  <si>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</si>
  <si>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</si>
  <si>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</si>
  <si>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</si>
  <si>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</si>
  <si>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</si>
  <si>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</si>
  <si>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</si>
  <si>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</si>
  <si>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</si>
  <si>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</si>
  <si>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</si>
  <si>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</si>
  <si>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</si>
  <si>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</si>
  <si>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</si>
  <si>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</si>
  <si>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</si>
  <si>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</si>
  <si>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</si>
  <si>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</si>
  <si>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</si>
  <si>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</si>
  <si>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</si>
  <si>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</si>
  <si>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</si>
  <si>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</si>
  <si>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</si>
  <si>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</si>
  <si>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</si>
  <si>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</si>
  <si>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</si>
  <si>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</si>
  <si>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</si>
  <si>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</si>
  <si>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</si>
  <si>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</si>
  <si>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</si>
  <si>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</si>
  <si>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</si>
  <si>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</si>
  <si>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</si>
  <si>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</si>
  <si>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</si>
  <si>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</si>
  <si>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</si>
  <si>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</si>
  <si>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</si>
  <si>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</si>
  <si>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</si>
  <si>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</si>
  <si>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</si>
  <si>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</si>
  <si>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</si>
  <si>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</si>
  <si>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</si>
  <si>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</si>
  <si>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</si>
  <si>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</si>
  <si>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</si>
  <si>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</si>
  <si>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</si>
  <si>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</si>
  <si>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</si>
  <si>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</si>
  <si>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</si>
  <si>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</si>
  <si>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</si>
  <si>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</si>
  <si>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</si>
  <si>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</si>
  <si>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</si>
  <si>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</si>
  <si>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</si>
  <si>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</si>
  <si>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</si>
  <si>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</si>
  <si>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</si>
  <si>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</si>
  <si>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</si>
  <si>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</si>
  <si>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</si>
  <si>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</si>
  <si>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</si>
  <si>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</si>
  <si>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</si>
  <si>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</si>
  <si>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</si>
  <si>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</si>
  <si>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</si>
  <si>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</si>
  <si>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</si>
  <si>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</si>
  <si>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</si>
  <si>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</si>
  <si>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</si>
  <si>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</si>
  <si>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</si>
  <si>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</si>
  <si>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</si>
  <si>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</si>
  <si>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</si>
  <si>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</si>
  <si>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</si>
  <si>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</si>
  <si>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</si>
  <si>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</si>
  <si>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</si>
  <si>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</si>
  <si>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</si>
  <si>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</si>
  <si>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</si>
  <si>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</si>
  <si>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</si>
  <si>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</si>
  <si>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</si>
  <si>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</si>
  <si>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</si>
  <si>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</si>
  <si>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</si>
  <si>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</si>
  <si>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</si>
  <si>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</si>
  <si>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</si>
  <si>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</si>
  <si>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</si>
  <si>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</si>
  <si>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</si>
  <si>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</si>
  <si>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</si>
  <si>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</si>
  <si>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</si>
  <si>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</si>
  <si>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</si>
  <si>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</si>
  <si>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</si>
  <si>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</si>
  <si>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</si>
  <si>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</si>
  <si>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</si>
  <si>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</si>
  <si>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</si>
  <si>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</si>
  <si>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</si>
  <si>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</si>
  <si>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</si>
  <si>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</si>
  <si>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</si>
  <si>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</si>
  <si>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</si>
  <si>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</si>
  <si>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</si>
  <si>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</si>
  <si>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</si>
  <si>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</si>
  <si>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</si>
  <si>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</si>
  <si>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</si>
  <si>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</si>
  <si>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</si>
  <si>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</si>
  <si>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</si>
  <si>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</si>
  <si>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</si>
  <si>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</si>
  <si>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</si>
  <si>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</si>
  <si>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</si>
  <si>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</si>
  <si>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</si>
  <si>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</si>
  <si>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</si>
  <si>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</si>
  <si>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</si>
  <si>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</si>
  <si>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</si>
  <si>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</si>
  <si>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</si>
  <si>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</si>
  <si>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</si>
  <si>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</si>
  <si>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</si>
  <si>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</si>
  <si>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</si>
  <si>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</si>
  <si>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</si>
  <si>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</si>
  <si>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</si>
  <si>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</si>
  <si>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</si>
  <si>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</si>
  <si>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</si>
  <si>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</si>
  <si>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</si>
  <si>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</si>
  <si>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</si>
  <si>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</si>
  <si>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</si>
  <si>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</si>
  <si>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</si>
  <si>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</si>
  <si>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</si>
  <si>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</si>
  <si>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</si>
  <si>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</si>
  <si>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</si>
  <si>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</si>
  <si>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</si>
  <si>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</si>
  <si>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</si>
  <si>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</si>
  <si>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</si>
  <si>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</si>
  <si>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</si>
  <si>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</si>
  <si>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</si>
  <si>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</si>
  <si>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</si>
  <si>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</si>
  <si>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</si>
  <si>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</si>
  <si>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</si>
  <si>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</si>
  <si>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</si>
  <si>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</si>
  <si>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</si>
  <si>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</si>
  <si>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</si>
  <si>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</si>
  <si>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</si>
  <si>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</si>
  <si>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</si>
  <si>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</si>
  <si>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</si>
  <si>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</si>
  <si>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</si>
  <si>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</si>
  <si>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</si>
  <si>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</si>
  <si>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</si>
  <si>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</si>
  <si>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</si>
  <si>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</si>
  <si>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</si>
  <si>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</si>
  <si>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</si>
  <si>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</si>
  <si>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</si>
  <si>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</si>
  <si>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</si>
  <si>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</si>
  <si>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</si>
  <si>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</si>
  <si>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</si>
  <si>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</si>
  <si>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</si>
  <si>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</si>
  <si>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</si>
  <si>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</si>
  <si>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</si>
  <si>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</si>
  <si>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</si>
  <si>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</si>
  <si>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</si>
  <si>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</si>
  <si>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</si>
  <si>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</si>
  <si>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</si>
  <si>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</si>
  <si>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</si>
  <si>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</si>
  <si>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</si>
  <si>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</si>
  <si>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</si>
  <si>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</si>
  <si>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</si>
  <si>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</si>
  <si>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</si>
  <si>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</si>
  <si>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</si>
  <si>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</si>
  <si>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</si>
  <si>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</si>
  <si>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</si>
  <si>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</si>
  <si>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</si>
  <si>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</si>
  <si>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</si>
  <si>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</si>
  <si>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</si>
  <si>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</si>
  <si>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</si>
  <si>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</si>
  <si>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</si>
  <si>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</si>
  <si>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</si>
  <si>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</si>
  <si>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</si>
  <si>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</si>
  <si>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</si>
  <si>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</si>
  <si>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</si>
  <si>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</si>
  <si>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</si>
  <si>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</si>
  <si>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</si>
  <si>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</si>
  <si>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</si>
  <si>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</si>
  <si>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</si>
  <si>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</si>
  <si>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</si>
  <si>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</si>
  <si>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</si>
  <si>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</si>
  <si>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</si>
  <si>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</si>
  <si>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</si>
  <si>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</si>
  <si>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</si>
  <si>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</si>
  <si>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</si>
  <si>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</si>
  <si>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</si>
  <si>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</si>
  <si>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</si>
  <si>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</si>
  <si>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</si>
  <si>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</si>
  <si>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</si>
  <si>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</si>
  <si>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</si>
  <si>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</si>
  <si>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</si>
  <si>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</si>
  <si>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</si>
  <si>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</si>
  <si>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</si>
  <si>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</si>
  <si>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</si>
  <si>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</si>
  <si>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</si>
  <si>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</si>
  <si>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</si>
  <si>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</si>
  <si>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</si>
  <si>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</si>
  <si>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</si>
  <si>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</si>
  <si>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</si>
  <si>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</si>
  <si>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</si>
  <si>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</si>
  <si>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</si>
  <si>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</si>
  <si>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</si>
  <si>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</si>
  <si>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</si>
  <si>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</si>
  <si>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</si>
  <si>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</si>
  <si>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</si>
  <si>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</si>
  <si>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</si>
  <si>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</si>
  <si>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</si>
  <si>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</si>
  <si>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</si>
  <si>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</si>
  <si>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</si>
  <si>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</si>
  <si>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</si>
  <si>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</si>
  <si>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</si>
  <si>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</si>
  <si>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</si>
  <si>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</si>
  <si>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</si>
  <si>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</si>
  <si>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</si>
  <si>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</si>
  <si>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</si>
  <si>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</si>
  <si>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</si>
  <si>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</si>
  <si>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</si>
  <si>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</si>
  <si>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</si>
  <si>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</si>
  <si>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</si>
  <si>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</si>
  <si>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</si>
  <si>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</si>
  <si>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</si>
  <si>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</si>
  <si>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</si>
  <si>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</si>
  <si>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</si>
  <si>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</si>
  <si>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</si>
  <si>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</si>
  <si>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</si>
  <si>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</si>
  <si>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</si>
  <si>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</si>
  <si>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</si>
  <si>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</si>
  <si>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</si>
  <si>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</si>
  <si>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</si>
  <si>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</si>
  <si>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</si>
  <si>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</si>
  <si>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</si>
  <si>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</si>
  <si>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</si>
  <si>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</si>
  <si>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</si>
  <si>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</si>
  <si>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</si>
  <si>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</si>
  <si>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</si>
  <si>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</si>
  <si>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</si>
  <si>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</si>
  <si>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</si>
  <si>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</si>
  <si>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</si>
  <si>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</si>
  <si>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</si>
  <si>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</si>
  <si>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</si>
  <si>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</si>
  <si>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</si>
  <si>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</si>
  <si>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</si>
  <si>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</si>
  <si>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</si>
  <si>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</si>
  <si>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</si>
  <si>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</si>
  <si>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</si>
  <si>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</si>
  <si>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</si>
  <si>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</si>
  <si>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</si>
  <si>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</si>
  <si>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</si>
  <si>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</si>
  <si>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</si>
  <si>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</si>
  <si>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</si>
  <si>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</si>
  <si>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</si>
  <si>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</si>
  <si>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</si>
  <si>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</si>
  <si>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</si>
  <si>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</si>
  <si>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</si>
  <si>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</si>
  <si>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</si>
  <si>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</si>
  <si>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</si>
  <si>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</si>
  <si>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</si>
  <si>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</si>
  <si>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</si>
  <si>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</si>
  <si>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</si>
  <si>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</si>
  <si>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</si>
  <si>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</si>
  <si>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</si>
  <si>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</si>
  <si>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</si>
  <si>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</si>
  <si>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</si>
  <si>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</si>
  <si>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</si>
  <si>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</si>
  <si>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</si>
  <si>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</si>
  <si>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</si>
  <si>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</si>
  <si>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</si>
  <si>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</si>
  <si>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</si>
  <si>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</si>
  <si>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</si>
  <si>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</si>
  <si>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</si>
  <si>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</si>
  <si>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</si>
  <si>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</si>
  <si>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</si>
  <si>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</si>
  <si>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</si>
  <si>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</si>
  <si>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</si>
  <si>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</si>
  <si>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</si>
  <si>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</si>
  <si>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</si>
  <si>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</si>
  <si>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</si>
  <si>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</si>
  <si>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</si>
  <si>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</si>
  <si>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</si>
  <si>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</si>
  <si>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</si>
  <si>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</si>
  <si>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</si>
  <si>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</si>
  <si>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</si>
  <si>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</si>
  <si>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</si>
  <si>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</si>
  <si>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</si>
  <si>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</si>
  <si>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</si>
  <si>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</si>
  <si>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</si>
  <si>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</si>
  <si>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</si>
  <si>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</si>
  <si>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</si>
  <si>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</si>
  <si>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</si>
  <si>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</si>
  <si>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</si>
  <si>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</si>
  <si>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</si>
  <si>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</si>
  <si>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</si>
  <si>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</si>
  <si>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</si>
  <si>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</si>
  <si>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</si>
  <si>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</si>
  <si>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</si>
  <si>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</si>
  <si>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</si>
  <si>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</si>
  <si>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</si>
  <si>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</si>
  <si>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</si>
  <si>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</si>
  <si>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</si>
  <si>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</si>
  <si>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</si>
  <si>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</si>
  <si>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</si>
  <si>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</si>
  <si>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</si>
  <si>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</si>
  <si>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</si>
  <si>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</si>
  <si>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</si>
  <si>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</si>
  <si>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</si>
  <si>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</si>
  <si>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</si>
  <si>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</si>
  <si>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</si>
  <si>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</si>
  <si>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</si>
  <si>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</si>
  <si>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</si>
  <si>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</si>
  <si>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</si>
  <si>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</si>
  <si>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</si>
  <si>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</si>
  <si>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</si>
  <si>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</si>
  <si>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</si>
  <si>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</si>
  <si>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</si>
  <si>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</si>
  <si>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</si>
  <si>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</si>
  <si>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</si>
  <si>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</si>
  <si>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</si>
  <si>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</si>
  <si>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</si>
  <si>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</si>
  <si>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</si>
  <si>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</si>
  <si>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</si>
  <si>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</si>
  <si>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</si>
  <si>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</si>
  <si>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</si>
  <si>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</si>
  <si>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</si>
  <si>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</si>
  <si>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</si>
  <si>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</si>
  <si>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</si>
  <si>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</si>
  <si>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</si>
  <si>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</si>
  <si>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</si>
  <si>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</si>
  <si>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</si>
  <si>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</si>
  <si>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</si>
  <si>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</si>
  <si>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</si>
  <si>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</si>
  <si>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</si>
  <si>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</si>
  <si>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</si>
  <si>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</si>
  <si>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</si>
  <si>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</si>
  <si>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</si>
  <si>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</si>
  <si>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</si>
  <si>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</si>
  <si>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</si>
  <si>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</si>
  <si>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</si>
  <si>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</si>
  <si>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</si>
  <si>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</si>
  <si>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</si>
  <si>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</si>
  <si>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</si>
  <si>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</si>
  <si>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</si>
  <si>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</si>
  <si>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</si>
  <si>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</si>
  <si>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</si>
  <si>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</si>
  <si>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</si>
  <si>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</si>
  <si>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</si>
  <si>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</si>
  <si>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</si>
  <si>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</si>
  <si>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</si>
  <si>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</si>
  <si>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</si>
  <si>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</si>
  <si>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</si>
  <si>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</si>
  <si>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</si>
  <si>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</si>
  <si>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</si>
  <si>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</si>
  <si>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</si>
  <si>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</si>
  <si>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</si>
  <si>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</si>
  <si>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</si>
  <si>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</si>
  <si>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</si>
  <si>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</si>
  <si>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</si>
  <si>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</si>
  <si>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</si>
  <si>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</si>
  <si>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</si>
  <si>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</si>
  <si>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</si>
  <si>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</si>
  <si>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</si>
  <si>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</si>
  <si>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</si>
  <si>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</si>
  <si>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</si>
  <si>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</si>
  <si>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</si>
  <si>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</si>
  <si>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</si>
  <si>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</si>
  <si>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</si>
  <si>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</si>
  <si>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</si>
  <si>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</si>
  <si>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</si>
  <si>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</si>
  <si>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</si>
  <si>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</si>
  <si>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</si>
  <si>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</si>
  <si>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</si>
  <si>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</si>
  <si>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</si>
  <si>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</si>
  <si>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</si>
  <si>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</si>
  <si>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</si>
  <si>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</si>
  <si>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</si>
  <si>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</si>
  <si>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</si>
  <si>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</si>
  <si>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</si>
  <si>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</si>
  <si>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</si>
  <si>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</si>
  <si>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</si>
  <si>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</si>
  <si>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</si>
  <si>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</si>
  <si>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</si>
  <si>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</si>
  <si>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</si>
  <si>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</si>
  <si>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</si>
  <si>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</si>
  <si>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</si>
  <si>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</si>
  <si>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</si>
  <si>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</si>
  <si>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</si>
  <si>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</si>
  <si>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</si>
  <si>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</si>
  <si>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</si>
  <si>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</si>
  <si>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</si>
  <si>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</si>
  <si>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</si>
  <si>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</si>
  <si>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</si>
  <si>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</si>
  <si>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</si>
  <si>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</si>
  <si>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</si>
  <si>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</si>
  <si>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</si>
  <si>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</si>
  <si>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</si>
  <si>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</si>
  <si>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</si>
  <si>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</si>
  <si>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</si>
  <si>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</si>
  <si>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</si>
  <si>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</si>
  <si>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</si>
  <si>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</si>
  <si>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</si>
  <si>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</si>
  <si>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</si>
  <si>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</si>
  <si>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</si>
  <si>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</si>
  <si>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</si>
  <si>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</si>
  <si>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</si>
  <si>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</si>
  <si>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</si>
  <si>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</si>
  <si>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</si>
  <si>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</si>
  <si>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</si>
  <si>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</si>
  <si>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</si>
  <si>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</si>
  <si>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</si>
  <si>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</si>
  <si>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</si>
  <si>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</si>
  <si>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</si>
  <si>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</si>
  <si>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</si>
  <si>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</si>
  <si>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</si>
  <si>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</si>
  <si>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</si>
  <si>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</si>
  <si>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</si>
  <si>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</si>
  <si>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</si>
  <si>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</si>
  <si>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</si>
  <si>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</si>
  <si>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</si>
  <si>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</si>
  <si>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</si>
  <si>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</si>
  <si>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</si>
  <si>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</si>
  <si>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</si>
  <si>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</si>
  <si>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</si>
  <si>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</si>
  <si>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</si>
  <si>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</si>
  <si>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</si>
  <si>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</si>
  <si>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</si>
  <si>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</si>
  <si>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</si>
  <si>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</si>
  <si>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</si>
  <si>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</si>
  <si>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</si>
  <si>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</si>
  <si>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</si>
  <si>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</si>
  <si>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</si>
  <si>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</si>
  <si>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</si>
  <si>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</si>
  <si>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</si>
  <si>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</si>
  <si>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</si>
  <si>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</si>
  <si>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</si>
  <si>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</si>
  <si>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</si>
  <si>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</si>
  <si>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</si>
  <si>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</si>
  <si>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</si>
  <si>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</si>
  <si>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</si>
  <si>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</si>
  <si>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</si>
  <si>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</si>
  <si>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</si>
  <si>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</si>
  <si>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</si>
  <si>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</si>
  <si>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</si>
  <si>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</si>
  <si>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</si>
  <si>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</si>
  <si>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</si>
  <si>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</si>
  <si>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</si>
  <si>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</si>
  <si>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</si>
  <si>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</si>
  <si>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</si>
  <si>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</si>
  <si>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</si>
  <si>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</si>
  <si>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</si>
  <si>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</si>
  <si>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</si>
  <si>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</si>
  <si>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</si>
  <si>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</si>
  <si>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</si>
  <si>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</si>
  <si>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</si>
  <si>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</si>
  <si>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</si>
  <si>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</si>
  <si>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</si>
  <si>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</si>
  <si>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</si>
  <si>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</si>
  <si>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</si>
  <si>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</si>
  <si>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</si>
  <si>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</si>
  <si>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</si>
  <si>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</si>
  <si>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</si>
  <si>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</si>
  <si>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</si>
  <si>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</si>
  <si>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</si>
  <si>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</si>
  <si>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</si>
  <si>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</si>
  <si>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</si>
  <si>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</si>
  <si>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</si>
  <si>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</si>
  <si>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</si>
  <si>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</si>
  <si>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</si>
  <si>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</si>
  <si>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</si>
  <si>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</si>
  <si>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</si>
  <si>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</si>
  <si>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</si>
  <si>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</si>
  <si>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</si>
  <si>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</si>
  <si>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</si>
  <si>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</si>
  <si>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</si>
  <si>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</si>
  <si>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</si>
  <si>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</si>
  <si>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</si>
  <si>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</si>
  <si>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</si>
  <si>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</si>
  <si>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</si>
  <si>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</si>
  <si>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</si>
  <si>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</si>
  <si>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</si>
  <si>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</si>
  <si>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</si>
  <si>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</si>
  <si>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</si>
  <si>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</si>
  <si>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</si>
  <si>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</si>
  <si>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</si>
  <si>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</si>
  <si>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</si>
  <si>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</si>
  <si>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</si>
  <si>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</si>
  <si>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</si>
  <si>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</si>
  <si>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</si>
  <si>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</si>
  <si>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</si>
  <si>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</si>
  <si>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</si>
  <si>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</si>
  <si>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</si>
  <si>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</si>
  <si>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</si>
  <si>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</si>
  <si>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</si>
  <si>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</si>
  <si>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</si>
  <si>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</si>
  <si>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</si>
  <si>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</si>
  <si>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</si>
  <si>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</si>
  <si>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</si>
  <si>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</si>
  <si>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</si>
  <si>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</si>
  <si>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</si>
  <si>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</si>
  <si>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</si>
  <si>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</si>
  <si>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</si>
  <si>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</si>
  <si>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</si>
  <si>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</si>
  <si>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</si>
  <si>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</si>
  <si>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</si>
  <si>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</si>
  <si>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</si>
  <si>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</si>
  <si>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</si>
  <si>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</si>
  <si>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</si>
  <si>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</si>
  <si>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</si>
  <si>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</si>
  <si>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</si>
  <si>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</si>
  <si>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</si>
  <si>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</si>
  <si>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</si>
  <si>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</si>
  <si>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</si>
  <si>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</si>
  <si>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</si>
  <si>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</si>
  <si>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</si>
  <si>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</si>
  <si>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</si>
  <si>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</si>
  <si>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</si>
  <si>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</si>
  <si>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</si>
  <si>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</si>
  <si>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</si>
  <si>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</si>
  <si>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</si>
  <si>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</si>
  <si>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</si>
  <si>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</si>
  <si>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</si>
  <si>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</si>
  <si>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</si>
  <si>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</si>
  <si>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</si>
  <si>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</si>
  <si>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</si>
  <si>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</si>
  <si>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</si>
  <si>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</si>
  <si>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</si>
  <si>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</si>
  <si>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</si>
  <si>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</si>
  <si>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</si>
  <si>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</si>
  <si>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</si>
  <si>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</si>
  <si>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</si>
  <si>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</si>
  <si>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</si>
  <si>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</si>
  <si>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</si>
  <si>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</si>
  <si>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</si>
  <si>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</si>
  <si>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</si>
  <si>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</si>
  <si>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</si>
  <si>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</si>
  <si>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</si>
  <si>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</si>
  <si>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</si>
  <si>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</si>
  <si>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</si>
  <si>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</si>
  <si>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</si>
  <si>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</si>
  <si>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</si>
  <si>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</si>
  <si>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</si>
  <si>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</si>
  <si>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</si>
  <si>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</si>
  <si>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</si>
  <si>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</si>
  <si>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</si>
  <si>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</si>
  <si>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</si>
  <si>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</si>
  <si>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</si>
  <si>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</si>
  <si>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</si>
  <si>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</si>
  <si>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</si>
  <si>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</si>
  <si>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</si>
  <si>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</si>
  <si>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</si>
  <si>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</si>
  <si>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</si>
  <si>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</si>
  <si>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</si>
  <si>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</si>
  <si>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</si>
  <si>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</si>
  <si>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</si>
  <si>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</si>
  <si>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</si>
  <si>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</si>
  <si>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</si>
  <si>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</si>
  <si>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</si>
  <si>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</si>
  <si>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</si>
  <si>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</si>
  <si>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</si>
  <si>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</si>
  <si>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</si>
  <si>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</si>
  <si>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</si>
  <si>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</si>
  <si>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</si>
  <si>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</si>
  <si>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</si>
  <si>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</si>
  <si>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</si>
  <si>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</si>
  <si>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</si>
  <si>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</si>
  <si>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</si>
  <si>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</si>
  <si>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</si>
  <si>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</si>
  <si>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</si>
  <si>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</si>
  <si>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</si>
  <si>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</si>
  <si>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</si>
  <si>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</si>
  <si>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</si>
  <si>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</si>
  <si>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</si>
  <si>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</si>
  <si>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</si>
  <si>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</si>
  <si>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</si>
  <si>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</si>
  <si>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</si>
  <si>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</si>
  <si>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</si>
  <si>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</si>
  <si>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</si>
  <si>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</si>
  <si>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</si>
  <si>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</si>
  <si>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</si>
  <si>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</si>
  <si>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</si>
  <si>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</si>
  <si>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</si>
  <si>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</si>
  <si>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</si>
  <si>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</si>
  <si>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</si>
  <si>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</si>
  <si>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</si>
  <si>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</si>
  <si>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</si>
  <si>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</si>
  <si>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</si>
  <si>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</si>
  <si>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</si>
  <si>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</si>
  <si>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</si>
  <si>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</si>
  <si>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</si>
  <si>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</si>
  <si>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</si>
  <si>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</si>
  <si>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</si>
  <si>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</si>
  <si>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</si>
  <si>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</si>
  <si>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</si>
  <si>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</si>
  <si>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</si>
  <si>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</si>
  <si>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</si>
  <si>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</si>
  <si>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</si>
  <si>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</si>
  <si>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</si>
  <si>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</si>
  <si>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</si>
  <si>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</si>
  <si>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</si>
  <si>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</si>
  <si>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</si>
  <si>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</si>
  <si>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</si>
  <si>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</si>
  <si>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</si>
  <si>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</si>
  <si>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</si>
  <si>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</si>
  <si>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</si>
  <si>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</si>
  <si>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</si>
  <si>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</si>
  <si>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</si>
  <si>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</si>
  <si>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</si>
  <si>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</si>
  <si>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</si>
  <si>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</si>
  <si>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</si>
  <si>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</si>
  <si>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</si>
  <si>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</si>
  <si>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</si>
  <si>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</si>
  <si>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</si>
  <si>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</si>
  <si>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</si>
  <si>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</si>
  <si>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</si>
  <si>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</si>
  <si>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</si>
  <si>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</si>
  <si>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</si>
  <si>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</si>
  <si>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</si>
  <si>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</si>
  <si>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</si>
  <si>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</si>
  <si>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</si>
  <si>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</si>
  <si>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</si>
  <si>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</si>
  <si>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</si>
  <si>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</si>
  <si>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</si>
  <si>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</si>
  <si>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</si>
  <si>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</si>
  <si>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</si>
  <si>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</si>
  <si>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</si>
  <si>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</si>
  <si>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</si>
  <si>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</si>
  <si>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</si>
  <si>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</si>
  <si>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</si>
  <si>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</si>
  <si>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</si>
  <si>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</si>
  <si>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</si>
  <si>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</si>
  <si>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</si>
  <si>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</si>
  <si>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</si>
  <si>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</si>
  <si>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</si>
  <si>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</si>
  <si>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</si>
  <si>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</si>
  <si>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</si>
  <si>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</si>
  <si>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</si>
  <si>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</si>
  <si>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</si>
  <si>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</si>
  <si>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</si>
  <si>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</si>
  <si>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</si>
  <si>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</si>
  <si>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</si>
  <si>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</si>
  <si>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</si>
  <si>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</si>
  <si>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</si>
  <si>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</si>
  <si>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</si>
  <si>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</si>
  <si>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</si>
  <si>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</si>
  <si>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</si>
  <si>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</si>
  <si>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</si>
  <si>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</si>
  <si>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</si>
  <si>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</si>
  <si>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</si>
  <si>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</si>
  <si>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</si>
  <si>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</si>
  <si>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</si>
  <si>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</si>
  <si>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</si>
  <si>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</si>
  <si>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</si>
  <si>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</si>
  <si>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</si>
  <si>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</si>
  <si>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</si>
  <si>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</si>
  <si>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</si>
  <si>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</si>
  <si>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</si>
  <si>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</si>
  <si>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</si>
  <si>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</si>
  <si>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</si>
  <si>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</si>
  <si>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</si>
  <si>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</si>
  <si>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</si>
  <si>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</si>
  <si>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</si>
  <si>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</si>
  <si>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</si>
  <si>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</si>
  <si>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</si>
  <si>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</si>
  <si>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</si>
  <si>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</si>
  <si>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</si>
  <si>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</si>
  <si>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</si>
  <si>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</si>
  <si>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</si>
  <si>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</si>
  <si>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</si>
  <si>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</si>
  <si>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</si>
  <si>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</si>
  <si>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</si>
  <si>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</si>
  <si>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</si>
  <si>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</si>
  <si>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</si>
  <si>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</si>
  <si>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</si>
  <si>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</si>
  <si>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</si>
  <si>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</si>
  <si>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</si>
  <si>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</si>
  <si>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</si>
  <si>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</si>
  <si>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</si>
  <si>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</si>
  <si>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</si>
  <si>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</si>
  <si>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</si>
  <si>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</si>
  <si>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</si>
  <si>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</si>
  <si>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</si>
  <si>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</si>
  <si>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</si>
  <si>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</si>
  <si>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</si>
  <si>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</si>
  <si>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</si>
  <si>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</si>
  <si>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</si>
  <si>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</si>
  <si>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</si>
  <si>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</si>
  <si>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</si>
  <si>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</si>
  <si>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</si>
  <si>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</si>
  <si>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</si>
  <si>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</si>
  <si>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</si>
  <si>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</si>
  <si>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</si>
  <si>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</si>
  <si>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</si>
  <si>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</si>
  <si>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</si>
  <si>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</si>
  <si>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</si>
  <si>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</si>
  <si>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</si>
  <si>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</si>
  <si>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</si>
  <si>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</si>
  <si>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</si>
  <si>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</si>
  <si>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</si>
  <si>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</si>
  <si>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</si>
  <si>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</si>
  <si>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</si>
  <si>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</si>
  <si>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</si>
  <si>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</si>
  <si>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</si>
  <si>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</si>
  <si>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</si>
  <si>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</si>
  <si>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</si>
  <si>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</si>
  <si>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</si>
  <si>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</si>
  <si>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</si>
  <si>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</si>
  <si>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</si>
  <si>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</si>
  <si>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</si>
  <si>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</si>
  <si>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</si>
  <si>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</si>
  <si>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</si>
  <si>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</si>
  <si>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</si>
  <si>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</si>
  <si>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</si>
  <si>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</si>
  <si>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</si>
  <si>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</si>
  <si>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</si>
  <si>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</si>
  <si>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</si>
  <si>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</si>
  <si>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</si>
  <si>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</si>
  <si>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</si>
  <si>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</si>
  <si>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</si>
  <si>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</si>
  <si>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</si>
  <si>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</si>
  <si>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</si>
  <si>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</si>
  <si>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</si>
  <si>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</si>
  <si>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</si>
  <si>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</si>
  <si>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</si>
  <si>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</si>
  <si>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</si>
  <si>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</si>
  <si>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</si>
  <si>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</si>
  <si>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</si>
  <si>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</si>
  <si>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</si>
  <si>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</si>
  <si>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</si>
  <si>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</si>
  <si>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</si>
  <si>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</si>
  <si>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</si>
  <si>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</si>
  <si>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</si>
  <si>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</si>
  <si>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</si>
  <si>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</si>
  <si>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</si>
  <si>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</si>
  <si>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</si>
  <si>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</si>
  <si>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</si>
  <si>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</si>
  <si>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</si>
  <si>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</si>
  <si>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</si>
  <si>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</si>
  <si>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</si>
  <si>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</si>
  <si>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</si>
  <si>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</si>
  <si>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</si>
  <si>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</si>
  <si>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</si>
  <si>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</si>
  <si>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</si>
  <si>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</si>
  <si>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</si>
  <si>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</si>
  <si>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</si>
  <si>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</si>
  <si>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</si>
  <si>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</si>
  <si>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</si>
  <si>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</si>
  <si>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</si>
  <si>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</si>
  <si>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</si>
  <si>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</si>
  <si>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</si>
  <si>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</si>
  <si>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</si>
  <si>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</si>
  <si>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</si>
  <si>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</si>
  <si>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</si>
  <si>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</si>
  <si>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</si>
  <si>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</si>
  <si>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</si>
  <si>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</si>
  <si>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</si>
  <si>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</si>
  <si>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</si>
  <si>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</si>
  <si>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</si>
  <si>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</si>
  <si>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</si>
  <si>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</si>
  <si>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</si>
  <si>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</si>
  <si>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</si>
  <si>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</si>
  <si>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</si>
  <si>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</si>
  <si>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</si>
  <si>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</si>
  <si>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</si>
  <si>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</si>
  <si>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</si>
  <si>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</si>
  <si>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</si>
  <si>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</si>
  <si>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</si>
  <si>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</si>
  <si>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</si>
  <si>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</si>
  <si>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</si>
  <si>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</si>
  <si>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</si>
  <si>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</si>
  <si>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</si>
  <si>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</si>
  <si>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</si>
  <si>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</si>
  <si>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</si>
  <si>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</si>
  <si>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</si>
  <si>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</si>
  <si>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</si>
  <si>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</si>
  <si>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</si>
  <si>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</si>
  <si>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</si>
  <si>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</si>
  <si>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</si>
  <si>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</si>
  <si>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</si>
  <si>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</si>
  <si>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</si>
  <si>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</si>
  <si>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</si>
  <si>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</si>
  <si>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</si>
  <si>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</si>
  <si>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</si>
  <si>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</si>
  <si>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</si>
  <si>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</si>
  <si>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</si>
  <si>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</si>
  <si>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</si>
  <si>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</si>
  <si>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</si>
  <si>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</si>
  <si>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</si>
  <si>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</si>
  <si>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</si>
  <si>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</si>
  <si>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</si>
  <si>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</si>
  <si>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</si>
  <si>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</si>
  <si>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</si>
  <si>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</si>
  <si>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</si>
  <si>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</si>
  <si>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</si>
  <si>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</si>
  <si>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</si>
  <si>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</si>
  <si>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</si>
  <si>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</si>
  <si>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</si>
  <si>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</si>
  <si>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</si>
  <si>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</si>
  <si>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</si>
  <si>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</si>
  <si>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</si>
  <si>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</si>
  <si>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</si>
  <si>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</si>
  <si>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</si>
  <si>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</si>
  <si>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</si>
  <si>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</si>
  <si>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</si>
  <si>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</si>
  <si>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</si>
  <si>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</si>
  <si>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</si>
  <si>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</si>
  <si>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</si>
  <si>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</si>
  <si>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</si>
  <si>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</si>
  <si>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</si>
  <si>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</si>
  <si>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</si>
  <si>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</si>
  <si>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</si>
  <si>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</si>
  <si>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</si>
  <si>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</si>
  <si>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</si>
  <si>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</si>
  <si>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</si>
  <si>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</si>
  <si>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</si>
  <si>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</si>
  <si>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</si>
  <si>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</si>
  <si>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</si>
  <si>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</si>
  <si>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</si>
  <si>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</si>
  <si>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</si>
  <si>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</si>
  <si>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</si>
  <si>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</si>
  <si>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</si>
  <si>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</si>
  <si>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</si>
  <si>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</si>
  <si>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</si>
  <si>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</si>
  <si>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</si>
  <si>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</si>
  <si>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</si>
  <si>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</si>
  <si>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</si>
  <si>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</si>
  <si>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</si>
  <si>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</si>
  <si>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</si>
  <si>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</si>
  <si>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</si>
  <si>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</si>
  <si>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</si>
  <si>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</si>
  <si>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</si>
  <si>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</si>
  <si>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</si>
  <si>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</si>
  <si>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</si>
  <si>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</si>
  <si>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</si>
  <si>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</si>
  <si>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</si>
  <si>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</si>
  <si>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</si>
  <si>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</si>
  <si>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</si>
  <si>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</si>
  <si>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</si>
  <si>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</si>
  <si>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</si>
  <si>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</si>
  <si>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</si>
  <si>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</si>
  <si>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</si>
  <si>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</si>
  <si>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</si>
  <si>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</si>
  <si>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</si>
  <si>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</si>
  <si>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</si>
  <si>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</si>
  <si>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</si>
  <si>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</si>
  <si>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</si>
  <si>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</si>
  <si>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</si>
  <si>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</si>
  <si>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</si>
  <si>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</si>
  <si>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</si>
  <si>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</si>
  <si>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</si>
  <si>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</si>
  <si>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</si>
  <si>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</si>
  <si>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</si>
  <si>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</si>
  <si>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</si>
  <si>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</si>
  <si>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</si>
  <si>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</si>
  <si>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</si>
  <si>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</si>
  <si>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</si>
  <si>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</si>
  <si>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</si>
  <si>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</si>
  <si>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</si>
  <si>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</si>
  <si>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</si>
  <si>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</si>
  <si>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</si>
  <si>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</si>
  <si>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</si>
  <si>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</si>
  <si>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</si>
  <si>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</si>
  <si>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</si>
  <si>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</si>
  <si>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</si>
  <si>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</si>
  <si>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</si>
  <si>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</si>
  <si>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</si>
  <si>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</si>
  <si>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</si>
  <si>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</si>
  <si>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</si>
  <si>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</si>
  <si>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</si>
  <si>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</si>
  <si>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</si>
  <si>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</si>
  <si>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</si>
  <si>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</si>
  <si>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</si>
  <si>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</si>
  <si>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</si>
  <si>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</si>
  <si>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</si>
  <si>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</si>
  <si>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</si>
  <si>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</si>
  <si>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</si>
  <si>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</si>
  <si>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</si>
  <si>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</si>
  <si>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</si>
  <si>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</si>
  <si>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</si>
  <si>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</si>
  <si>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</si>
  <si>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</si>
  <si>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</si>
  <si>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</si>
  <si>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</si>
  <si>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</si>
  <si>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</si>
  <si>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</si>
  <si>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</si>
  <si>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</si>
  <si>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</si>
  <si>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</si>
  <si>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</si>
  <si>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</si>
  <si>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</si>
  <si>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</si>
  <si>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</si>
  <si>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</si>
  <si>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</si>
  <si>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</si>
  <si>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</si>
  <si>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</si>
  <si>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</si>
  <si>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</si>
  <si>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</si>
  <si>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</si>
  <si>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</si>
  <si>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</si>
  <si>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</si>
  <si>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</si>
  <si>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</si>
  <si>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</si>
  <si>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</si>
  <si>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</si>
  <si>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</si>
  <si>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</si>
  <si>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</si>
  <si>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</si>
  <si>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</si>
  <si>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</si>
  <si>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</si>
  <si>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</si>
  <si>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</si>
  <si>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</si>
  <si>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</si>
  <si>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</si>
  <si>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</si>
  <si>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</si>
  <si>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</si>
  <si>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</si>
  <si>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</si>
  <si>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</si>
  <si>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</si>
  <si>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</si>
  <si>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</si>
  <si>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</si>
  <si>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</si>
  <si>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</si>
  <si>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</si>
  <si>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</si>
  <si>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</si>
  <si>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</si>
  <si>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</si>
  <si>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</si>
  <si>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</si>
  <si>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</si>
  <si>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</si>
  <si>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</si>
  <si>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</si>
  <si>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</si>
  <si>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</si>
  <si>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</si>
  <si>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</si>
  <si>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</si>
  <si>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</si>
  <si>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</si>
  <si>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</si>
  <si>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</si>
  <si>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</si>
  <si>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</si>
  <si>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</si>
  <si>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</si>
  <si>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</si>
  <si>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</si>
  <si>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</si>
  <si>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</si>
  <si>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</si>
  <si>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</si>
  <si>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</si>
  <si>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</si>
  <si>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</si>
  <si>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</si>
  <si>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</si>
  <si>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</si>
  <si>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</si>
  <si>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</si>
  <si>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</si>
  <si>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</si>
  <si>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</si>
  <si>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</si>
  <si>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</si>
  <si>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</si>
  <si>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</si>
  <si>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</si>
  <si>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</si>
  <si>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</si>
  <si>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</si>
  <si>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</si>
  <si>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</si>
  <si>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</si>
  <si>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</si>
  <si>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</si>
  <si>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</si>
  <si>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</si>
  <si>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</si>
  <si>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</si>
  <si>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</si>
  <si>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</si>
  <si>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</si>
  <si>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</si>
  <si>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</si>
  <si>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</si>
  <si>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</si>
  <si>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</si>
  <si>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</si>
  <si>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</si>
  <si>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</si>
  <si>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</si>
  <si>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</si>
  <si>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</si>
  <si>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</si>
  <si>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</si>
  <si>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</si>
  <si>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</si>
  <si>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</si>
  <si>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</si>
  <si>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</si>
  <si>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</si>
  <si>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</si>
  <si>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</si>
  <si>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</si>
  <si>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</si>
  <si>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</si>
  <si>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</si>
  <si>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</si>
  <si>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</si>
  <si>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</si>
  <si>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</si>
  <si>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</si>
  <si>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</si>
  <si>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</si>
  <si>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</si>
  <si>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</si>
  <si>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</si>
  <si>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</si>
  <si>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</si>
  <si>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</si>
  <si>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</si>
  <si>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</si>
  <si>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</si>
  <si>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</si>
  <si>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</si>
  <si>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</si>
  <si>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</si>
  <si>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</si>
  <si>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</si>
  <si>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</si>
  <si>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</si>
  <si>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</si>
  <si>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</si>
  <si>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</si>
  <si>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</si>
  <si>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</si>
  <si>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</si>
  <si>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</si>
  <si>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</si>
  <si>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</si>
  <si>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</si>
  <si>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</si>
  <si>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</si>
  <si>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</si>
  <si>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</si>
  <si>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</si>
  <si>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</si>
  <si>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</si>
  <si>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</si>
  <si>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</si>
  <si>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</si>
  <si>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</si>
  <si>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</si>
  <si>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</si>
  <si>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</si>
  <si>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</si>
  <si>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</si>
  <si>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</si>
  <si>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</si>
  <si>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</si>
  <si>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</si>
  <si>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</si>
  <si>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</si>
  <si>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</si>
  <si>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</si>
  <si>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</si>
  <si>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</si>
  <si>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</si>
  <si>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</si>
  <si>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</si>
  <si>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</si>
  <si>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</si>
  <si>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</si>
  <si>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</si>
  <si>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</si>
  <si>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</si>
  <si>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</si>
  <si>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</si>
  <si>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</si>
  <si>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</si>
  <si>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</si>
  <si>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</si>
  <si>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</si>
  <si>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</si>
  <si>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</si>
  <si>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</si>
  <si>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</si>
  <si>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</si>
  <si>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</si>
  <si>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</si>
  <si>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</si>
  <si>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</si>
  <si>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</si>
  <si>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</si>
  <si>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</si>
  <si>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</si>
  <si>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</si>
  <si>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</si>
  <si>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</si>
  <si>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</si>
  <si>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</si>
  <si>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</si>
  <si>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</si>
  <si>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</si>
  <si>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</si>
  <si>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</si>
  <si>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</si>
  <si>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</si>
  <si>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</si>
  <si>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</si>
  <si>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</si>
  <si>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</si>
  <si>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</si>
  <si>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</si>
  <si>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</si>
  <si>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</si>
  <si>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</si>
  <si>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</si>
  <si>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</si>
  <si>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</si>
  <si>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</si>
  <si>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</si>
  <si>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</si>
  <si>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</si>
  <si>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</si>
  <si>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</si>
  <si>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</si>
  <si>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</si>
  <si>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</si>
  <si>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</si>
  <si>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</si>
  <si>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</si>
  <si>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</si>
  <si>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</si>
  <si>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</si>
  <si>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</si>
  <si>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</si>
  <si>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</si>
  <si>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</si>
  <si>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</si>
  <si>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</si>
  <si>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</si>
  <si>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</si>
  <si>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</si>
  <si>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</si>
  <si>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</si>
  <si>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</si>
  <si>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</si>
  <si>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</si>
  <si>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</si>
  <si>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</si>
  <si>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</si>
  <si>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</si>
  <si>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</si>
  <si>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</si>
  <si>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</si>
  <si>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</si>
  <si>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</si>
  <si>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</si>
  <si>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</si>
  <si>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</si>
  <si>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</si>
  <si>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</si>
  <si>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</si>
  <si>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</si>
  <si>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</si>
  <si>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</si>
  <si>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</si>
  <si>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</si>
  <si>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</si>
  <si>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</si>
  <si>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</si>
  <si>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</si>
  <si>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</si>
  <si>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</si>
  <si>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</si>
  <si>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</si>
  <si>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</si>
  <si>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</si>
  <si>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</si>
  <si>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</si>
  <si>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</si>
  <si>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</si>
  <si>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</si>
  <si>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</si>
  <si>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</si>
  <si>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</si>
  <si>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</si>
  <si>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</si>
  <si>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</si>
  <si>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</si>
  <si>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</si>
  <si>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</si>
  <si>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</si>
  <si>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</si>
  <si>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</si>
  <si>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</si>
  <si>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</si>
  <si>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</si>
  <si>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</si>
  <si>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</si>
  <si>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</si>
  <si>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</si>
  <si>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</si>
  <si>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</si>
  <si>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</si>
  <si>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</si>
  <si>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</si>
  <si>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</si>
  <si>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</si>
  <si>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</si>
  <si>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</si>
  <si>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</si>
  <si>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</si>
  <si>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</si>
  <si>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</si>
  <si>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</si>
  <si>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</si>
  <si>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</si>
  <si>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</si>
  <si>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</si>
  <si>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</si>
  <si>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</si>
  <si>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</si>
  <si>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</si>
  <si>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</si>
  <si>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</si>
  <si>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</si>
  <si>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</si>
  <si>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</si>
  <si>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</si>
  <si>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</si>
  <si>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</si>
  <si>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</si>
  <si>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</si>
  <si>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</si>
  <si>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</si>
  <si>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</si>
  <si>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</si>
  <si>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</si>
  <si>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</si>
  <si>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</si>
  <si>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</si>
  <si>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</si>
  <si>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</si>
  <si>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</si>
  <si>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</si>
  <si>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</si>
  <si>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</si>
  <si>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</si>
  <si>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</si>
  <si>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</si>
  <si>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</si>
  <si>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</si>
  <si>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</si>
  <si>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</si>
  <si>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</si>
  <si>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</si>
  <si>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</si>
  <si>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</si>
  <si>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</si>
  <si>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</si>
  <si>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</si>
  <si>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</si>
  <si>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</si>
  <si>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</si>
  <si>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</si>
  <si>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</si>
  <si>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</si>
  <si>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</si>
  <si>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</si>
  <si>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</si>
  <si>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</si>
  <si>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</si>
  <si>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</si>
  <si>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</si>
  <si>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</si>
  <si>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</si>
  <si>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</si>
  <si>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</si>
  <si>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</si>
  <si>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</si>
  <si>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</si>
  <si>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</si>
  <si>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</si>
  <si>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</si>
  <si>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</si>
  <si>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</si>
  <si>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</si>
  <si>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</si>
  <si>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</si>
  <si>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</si>
  <si>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</si>
  <si>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</si>
  <si>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</si>
  <si>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</si>
  <si>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</si>
  <si>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</si>
  <si>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</si>
  <si>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</si>
  <si>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</si>
  <si>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</si>
  <si>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</si>
  <si>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</si>
  <si>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</si>
  <si>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</si>
  <si>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</si>
  <si>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</si>
  <si>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</si>
  <si>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</si>
  <si>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</si>
  <si>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</si>
  <si>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</si>
  <si>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</si>
  <si>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</si>
  <si>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</si>
  <si>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</si>
  <si>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</si>
  <si>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</si>
  <si>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</si>
  <si>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</si>
  <si>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</si>
  <si>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</si>
  <si>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</si>
  <si>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</si>
  <si>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</si>
  <si>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</si>
  <si>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</si>
  <si>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</si>
  <si>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</si>
  <si>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</si>
  <si>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</si>
  <si>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</si>
  <si>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</si>
  <si>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</si>
  <si>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</si>
  <si>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</si>
  <si>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</si>
  <si>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</si>
  <si>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</si>
  <si>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</si>
  <si>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</si>
  <si>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</si>
  <si>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</si>
  <si>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</si>
  <si>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</si>
  <si>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</si>
  <si>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</si>
  <si>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</si>
  <si>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</si>
  <si>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</si>
  <si>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</si>
  <si>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</si>
  <si>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</si>
  <si>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</si>
  <si>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</si>
  <si>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</si>
  <si>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</si>
  <si>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</si>
  <si>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</si>
  <si>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</si>
  <si>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</si>
  <si>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</si>
  <si>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</si>
  <si>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</si>
  <si>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</si>
  <si>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</si>
  <si>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</si>
  <si>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</si>
  <si>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</si>
  <si>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</si>
  <si>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</si>
  <si>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</si>
  <si>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</si>
  <si>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</si>
  <si>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</si>
  <si>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</si>
  <si>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</si>
  <si>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</si>
  <si>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</si>
  <si>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</si>
  <si>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</si>
  <si>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</si>
  <si>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</si>
  <si>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</si>
  <si>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</si>
  <si>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</si>
  <si>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</si>
  <si>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</si>
  <si>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</si>
  <si>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</si>
  <si>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</si>
  <si>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</si>
  <si>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</si>
  <si>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</si>
  <si>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</si>
  <si>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</si>
  <si>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</si>
  <si>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</si>
  <si>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</si>
  <si>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</si>
  <si>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</si>
  <si>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</si>
  <si>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</si>
  <si>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</si>
  <si>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</si>
  <si>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</si>
  <si>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</si>
  <si>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</si>
  <si>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</si>
  <si>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</si>
  <si>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</si>
  <si>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</si>
  <si>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</si>
  <si>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</si>
  <si>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</si>
  <si>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</si>
  <si>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</si>
  <si>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</si>
  <si>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</si>
  <si>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</si>
  <si>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</si>
  <si>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</si>
  <si>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</si>
  <si>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</si>
  <si>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</si>
  <si>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</si>
  <si>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</si>
  <si>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</si>
  <si>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</si>
  <si>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</si>
  <si>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</si>
  <si>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</si>
  <si>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</si>
  <si>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</si>
  <si>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</si>
  <si>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</si>
  <si>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</si>
  <si>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</si>
  <si>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</si>
  <si>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</si>
  <si>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</si>
  <si>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</si>
  <si>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</si>
  <si>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</si>
  <si>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</si>
  <si>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</si>
  <si>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</si>
  <si>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</si>
  <si>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</si>
  <si>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</si>
  <si>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</si>
  <si>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</si>
  <si>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</si>
  <si>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</si>
  <si>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</si>
  <si>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</si>
  <si>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</si>
  <si>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</si>
  <si>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</si>
  <si>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</si>
  <si>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</si>
  <si>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</si>
  <si>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</si>
  <si>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</si>
  <si>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</si>
  <si>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</si>
  <si>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</si>
  <si>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</si>
  <si>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</si>
  <si>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</si>
  <si>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</si>
  <si>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</si>
  <si>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</si>
  <si>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</si>
  <si>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</si>
  <si>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</si>
  <si>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</si>
  <si>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</si>
  <si>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</si>
  <si>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</si>
  <si>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</si>
  <si>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</si>
  <si>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</si>
  <si>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</si>
  <si>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</si>
  <si>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</si>
  <si>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</si>
  <si>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</si>
  <si>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</si>
  <si>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</si>
  <si>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</si>
  <si>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</si>
  <si>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</si>
  <si>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</si>
  <si>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</si>
  <si>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</si>
  <si>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</si>
  <si>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</si>
  <si>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</si>
  <si>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</si>
  <si>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</si>
  <si>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</si>
  <si>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</si>
  <si>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</si>
  <si>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</si>
  <si>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</si>
  <si>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</si>
  <si>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</si>
  <si>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</si>
  <si>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</si>
  <si>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</si>
  <si>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</si>
  <si>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</si>
  <si>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</si>
  <si>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</si>
  <si>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</si>
  <si>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</si>
  <si>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</si>
  <si>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</si>
  <si>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</si>
  <si>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</si>
  <si>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</si>
  <si>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</si>
  <si>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</si>
  <si>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</si>
  <si>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</si>
  <si>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</si>
  <si>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</si>
  <si>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</si>
  <si>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</si>
  <si>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</si>
  <si>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</si>
  <si>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</si>
  <si>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</si>
  <si>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</si>
  <si>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</si>
  <si>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</si>
  <si>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</si>
  <si>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</si>
  <si>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</si>
  <si>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</si>
  <si>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</si>
  <si>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</si>
  <si>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</si>
  <si>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</si>
  <si>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</si>
  <si>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</si>
  <si>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</si>
  <si>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</si>
  <si>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</si>
  <si>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</si>
  <si>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</si>
  <si>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</si>
  <si>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</si>
  <si>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</si>
  <si>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</si>
  <si>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</si>
  <si>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</si>
  <si>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</si>
  <si>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</si>
  <si>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</si>
  <si>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</si>
  <si>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</si>
  <si>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</si>
  <si>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</si>
  <si>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</si>
  <si>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</si>
  <si>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</si>
  <si>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</si>
  <si>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</si>
  <si>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</si>
  <si>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</si>
  <si>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</si>
  <si>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</si>
  <si>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</si>
  <si>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</si>
  <si>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</si>
  <si>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</si>
  <si>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</si>
  <si>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</si>
  <si>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</si>
  <si>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</si>
  <si>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</si>
  <si>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</si>
  <si>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</si>
  <si>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</si>
  <si>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</si>
  <si>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</si>
  <si>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</si>
  <si>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</si>
  <si>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</si>
  <si>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</si>
  <si>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</si>
  <si>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</si>
  <si>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</si>
  <si>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</si>
  <si>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</si>
  <si>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</si>
  <si>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</si>
  <si>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</si>
  <si>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</si>
  <si>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</si>
  <si>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</si>
  <si>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</si>
  <si>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</si>
  <si>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</si>
  <si>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</si>
  <si>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</si>
  <si>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</si>
  <si>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</si>
  <si>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</si>
  <si>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</si>
  <si>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</si>
  <si>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</si>
  <si>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</si>
  <si>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</si>
  <si>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</si>
  <si>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</si>
  <si>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</si>
  <si>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</si>
  <si>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</si>
  <si>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</si>
  <si>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</si>
  <si>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</si>
  <si>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</si>
  <si>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</si>
  <si>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</si>
  <si>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</si>
  <si>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</si>
  <si>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</si>
  <si>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</si>
  <si>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</si>
  <si>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</si>
  <si>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</si>
  <si>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</si>
  <si>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</si>
  <si>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</si>
  <si>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</si>
  <si>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</si>
  <si>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</si>
  <si>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</si>
  <si>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</si>
  <si>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</si>
  <si>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</si>
  <si>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</si>
  <si>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</si>
  <si>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</si>
  <si>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</si>
  <si>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</si>
  <si>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</si>
  <si>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</si>
  <si>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</si>
  <si>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</si>
  <si>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</si>
  <si>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</si>
  <si>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</si>
  <si>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</si>
  <si>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</si>
  <si>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</si>
  <si>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</si>
  <si>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</si>
  <si>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</si>
  <si>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</si>
  <si>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</si>
  <si>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</si>
  <si>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</si>
  <si>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</si>
  <si>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</si>
  <si>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</si>
  <si>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</si>
  <si>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</si>
  <si>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</si>
  <si>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</si>
  <si>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</si>
  <si>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</si>
  <si>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</si>
  <si>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</si>
  <si>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</si>
  <si>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</si>
  <si>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</si>
  <si>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</si>
  <si>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</si>
  <si>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</si>
  <si>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</si>
  <si>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</si>
  <si>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</si>
  <si>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</si>
  <si>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</si>
  <si>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</si>
  <si>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</si>
  <si>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</si>
  <si>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</si>
  <si>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</si>
  <si>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</si>
  <si>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</si>
  <si>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</si>
  <si>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</si>
  <si>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</si>
  <si>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</si>
  <si>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</si>
  <si>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</si>
  <si>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</si>
  <si>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</si>
  <si>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</si>
  <si>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</si>
  <si>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</si>
  <si>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</si>
  <si>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</si>
  <si>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</si>
  <si>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</si>
  <si>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</si>
  <si>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</si>
  <si>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</si>
  <si>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</si>
  <si>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</si>
  <si>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</si>
  <si>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</si>
  <si>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</si>
  <si>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</si>
  <si>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</si>
  <si>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</si>
  <si>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</si>
  <si>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</si>
  <si>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</si>
  <si>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</si>
  <si>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</si>
  <si>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</si>
  <si>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</si>
  <si>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</si>
  <si>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</si>
  <si>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</si>
  <si>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</si>
  <si>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</si>
  <si>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</si>
  <si>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</si>
  <si>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</si>
  <si>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</si>
  <si>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</si>
  <si>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</si>
  <si>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</si>
  <si>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</si>
  <si>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</si>
  <si>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</si>
  <si>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</si>
  <si>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</si>
  <si>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</si>
  <si>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</si>
  <si>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</si>
  <si>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</si>
  <si>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</si>
  <si>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</si>
  <si>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</si>
  <si>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</si>
  <si>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</si>
  <si>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</si>
  <si>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</si>
  <si>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</si>
  <si>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</si>
  <si>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</si>
  <si>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</si>
  <si>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</si>
  <si>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</si>
  <si>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</si>
  <si>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</si>
  <si>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</si>
  <si>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</si>
  <si>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</si>
  <si>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</si>
  <si>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</si>
  <si>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</si>
  <si>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</si>
  <si>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</si>
  <si>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</si>
  <si>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</si>
  <si>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</si>
  <si>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</si>
  <si>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</si>
  <si>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</si>
  <si>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</si>
  <si>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</si>
  <si>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</si>
  <si>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</si>
  <si>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</si>
  <si>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</si>
  <si>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</si>
  <si>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</si>
  <si>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</si>
  <si>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</si>
  <si>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</si>
  <si>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</si>
  <si>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</si>
  <si>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</si>
  <si>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</si>
  <si>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</si>
  <si>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</si>
  <si>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</si>
  <si>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</si>
  <si>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</si>
  <si>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</si>
  <si>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</si>
  <si>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</si>
  <si>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</si>
  <si>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</si>
  <si>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</si>
  <si>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</si>
  <si>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</si>
  <si>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</si>
  <si>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</si>
  <si>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</si>
  <si>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</si>
  <si>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</si>
  <si>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</si>
  <si>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</si>
  <si>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</si>
  <si>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</si>
  <si>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</si>
  <si>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</si>
  <si>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</si>
  <si>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</si>
  <si>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</si>
  <si>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</si>
  <si>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</si>
  <si>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</si>
  <si>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</si>
  <si>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</si>
  <si>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</si>
  <si>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</si>
  <si>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</si>
  <si>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</si>
  <si>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</si>
  <si>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</si>
  <si>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</si>
  <si>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</si>
  <si>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</si>
  <si>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</si>
  <si>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</si>
  <si>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</si>
  <si>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</si>
  <si>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</si>
  <si>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</si>
  <si>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</si>
  <si>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</si>
  <si>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</si>
  <si>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</si>
  <si>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</si>
  <si>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</si>
  <si>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</si>
  <si>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</si>
  <si>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</si>
  <si>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</si>
  <si>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</si>
  <si>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</si>
  <si>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</si>
  <si>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</si>
  <si>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</si>
  <si>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</si>
  <si>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</si>
  <si>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</si>
  <si>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</si>
  <si>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</si>
  <si>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</si>
  <si>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</si>
  <si>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</si>
  <si>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</si>
  <si>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</si>
  <si>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</si>
  <si>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</si>
  <si>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</si>
  <si>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</si>
  <si>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</si>
  <si>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</si>
  <si>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</si>
  <si>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</si>
  <si>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</si>
  <si>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</si>
  <si>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</si>
  <si>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</si>
  <si>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</si>
  <si>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</si>
  <si>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</si>
  <si>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</si>
  <si>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</si>
  <si>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</si>
  <si>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</si>
  <si>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</si>
  <si>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</si>
  <si>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</si>
  <si>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</si>
  <si>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</si>
  <si>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</si>
  <si>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</si>
  <si>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</si>
  <si>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</si>
  <si>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</si>
  <si>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</si>
  <si>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</si>
  <si>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</si>
  <si>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</si>
  <si>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</si>
  <si>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</si>
  <si>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</si>
  <si>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</si>
  <si>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</si>
  <si>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</si>
  <si>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</si>
  <si>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</si>
  <si>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</si>
  <si>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</si>
  <si>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</si>
  <si>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</si>
  <si>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</si>
  <si>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</si>
  <si>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</si>
  <si>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</si>
  <si>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</si>
  <si>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</si>
  <si>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</si>
  <si>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</si>
  <si>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</si>
  <si>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</si>
  <si>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</si>
  <si>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</si>
  <si>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</si>
  <si>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</si>
  <si>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</si>
  <si>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</si>
  <si>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</si>
  <si>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</si>
  <si>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</si>
  <si>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</si>
  <si>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</si>
  <si>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</si>
  <si>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</si>
  <si>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</si>
  <si>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</si>
  <si>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</si>
  <si>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</si>
  <si>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</si>
  <si>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</si>
  <si>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</si>
  <si>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</si>
  <si>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</si>
  <si>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</si>
  <si>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</si>
  <si>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</si>
  <si>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</si>
  <si>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</si>
  <si>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</si>
  <si>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</si>
  <si>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</si>
  <si>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</si>
  <si>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</si>
  <si>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</si>
  <si>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</si>
  <si>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</si>
  <si>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</si>
  <si>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</si>
  <si>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</si>
  <si>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</si>
  <si>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</si>
  <si>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</si>
  <si>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</si>
  <si>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</si>
  <si>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</si>
  <si>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</si>
  <si>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</si>
  <si>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</si>
  <si>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</si>
  <si>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</si>
  <si>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</si>
  <si>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</si>
  <si>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</si>
  <si>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</si>
  <si>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</si>
  <si>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</si>
  <si>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</si>
  <si>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</si>
  <si>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</si>
  <si>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</si>
  <si>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</si>
  <si>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</si>
  <si>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</si>
  <si>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</si>
  <si>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</si>
  <si>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</si>
  <si>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</si>
  <si>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</si>
  <si>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</si>
  <si>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</si>
  <si>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</si>
  <si>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</si>
  <si>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</si>
  <si>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</si>
  <si>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</si>
  <si>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</si>
  <si>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</si>
  <si>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</si>
  <si>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</si>
  <si>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</si>
  <si>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</si>
  <si>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</si>
  <si>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</si>
  <si>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</si>
  <si>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</si>
  <si>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</si>
  <si>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</si>
  <si>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</si>
  <si>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</si>
  <si>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</si>
  <si>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</si>
  <si>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</si>
  <si>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</si>
  <si>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</si>
  <si>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</si>
  <si>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</si>
  <si>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</si>
  <si>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</si>
  <si>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</si>
  <si>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</si>
  <si>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</si>
  <si>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</si>
  <si>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</si>
  <si>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</si>
  <si>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</si>
  <si>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</si>
  <si>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</si>
  <si>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</si>
  <si>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</si>
  <si>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</si>
  <si>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</si>
  <si>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</si>
  <si>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</si>
  <si>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</si>
  <si>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</si>
  <si>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</si>
  <si>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</si>
  <si>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</si>
  <si>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</si>
  <si>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</si>
  <si>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</si>
  <si>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</si>
  <si>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</si>
  <si>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</si>
  <si>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</si>
  <si>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</si>
  <si>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</si>
  <si>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</si>
  <si>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</si>
  <si>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</si>
  <si>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</si>
  <si>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</si>
  <si>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</si>
  <si>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</si>
  <si>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</si>
  <si>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</si>
  <si>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</si>
  <si>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</si>
  <si>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</si>
  <si>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</si>
  <si>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</si>
  <si>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</si>
  <si>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</si>
  <si>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</si>
  <si>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</si>
  <si>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</si>
  <si>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</si>
  <si>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</si>
  <si>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</si>
  <si>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</si>
  <si>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</si>
  <si>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</si>
  <si>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</si>
  <si>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</si>
  <si>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</si>
  <si>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</si>
  <si>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</si>
  <si>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</si>
  <si>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</si>
  <si>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</si>
  <si>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</si>
  <si>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</si>
  <si>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</si>
  <si>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</si>
  <si>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</si>
  <si>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</si>
  <si>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</si>
  <si>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</si>
  <si>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</si>
  <si>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</si>
  <si>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</si>
  <si>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</si>
  <si>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</si>
  <si>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</si>
  <si>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</si>
  <si>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</si>
  <si>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</si>
  <si>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</si>
  <si>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</si>
  <si>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</si>
  <si>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</si>
  <si>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</si>
  <si>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</si>
  <si>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</si>
  <si>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</si>
  <si>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</si>
  <si>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</si>
  <si>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</si>
  <si>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</si>
  <si>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</si>
  <si>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</si>
  <si>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</si>
  <si>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</si>
  <si>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</si>
  <si>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</si>
  <si>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</si>
  <si>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</si>
  <si>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</si>
  <si>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</si>
  <si>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</si>
  <si>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</si>
  <si>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</si>
  <si>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</si>
  <si>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</si>
  <si>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</si>
  <si>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</si>
  <si>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</si>
  <si>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</si>
  <si>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</si>
  <si>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</si>
  <si>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</si>
  <si>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</si>
  <si>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</si>
  <si>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</si>
  <si>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</si>
  <si>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</si>
  <si>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</si>
  <si>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</si>
  <si>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</si>
  <si>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</si>
  <si>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</si>
  <si>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</si>
  <si>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</si>
  <si>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</si>
  <si>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</si>
  <si>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</si>
  <si>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</si>
  <si>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</si>
  <si>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</si>
  <si>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</si>
  <si>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</si>
  <si>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</si>
  <si>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</si>
  <si>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</si>
  <si>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</si>
  <si>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</si>
  <si>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</si>
  <si>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</si>
  <si>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</si>
  <si>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</si>
  <si>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</si>
  <si>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</si>
  <si>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</si>
  <si>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</si>
  <si>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</si>
  <si>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</si>
  <si>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</si>
  <si>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</si>
  <si>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</si>
  <si>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</si>
  <si>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</si>
  <si>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</si>
  <si>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</si>
  <si>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</si>
  <si>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</si>
  <si>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</si>
  <si>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</si>
  <si>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</si>
  <si>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</si>
  <si>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</si>
  <si>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</si>
  <si>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</si>
  <si>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</si>
  <si>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</si>
  <si>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</si>
  <si>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</si>
  <si>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</si>
  <si>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</si>
  <si>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</si>
  <si>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</si>
  <si>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</si>
  <si>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</si>
  <si>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</si>
  <si>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</si>
  <si>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</si>
  <si>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</si>
  <si>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</si>
  <si>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</si>
  <si>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</si>
  <si>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</si>
  <si>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</si>
  <si>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</si>
  <si>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</si>
  <si>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</si>
  <si>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</si>
  <si>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</si>
  <si>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</si>
  <si>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</si>
  <si>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</si>
  <si>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</si>
  <si>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</si>
  <si>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</si>
  <si>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</si>
  <si>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</si>
  <si>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</si>
  <si>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</si>
  <si>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</si>
  <si>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</si>
  <si>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</si>
  <si>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</si>
  <si>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</si>
  <si>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</si>
  <si>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</si>
  <si>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</si>
  <si>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</si>
  <si>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</si>
  <si>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</si>
  <si>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</si>
  <si>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</si>
  <si>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</si>
  <si>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</si>
  <si>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</si>
  <si>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</si>
  <si>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</si>
  <si>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</si>
  <si>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</si>
  <si>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</si>
  <si>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</si>
  <si>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</si>
  <si>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</si>
  <si>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</si>
  <si>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</si>
  <si>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</si>
  <si>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</si>
  <si>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</si>
  <si>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</si>
  <si>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</si>
  <si>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</si>
  <si>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</si>
  <si>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</si>
  <si>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</si>
  <si>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</si>
  <si>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</si>
  <si>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</si>
  <si>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</si>
  <si>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</si>
  <si>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</si>
  <si>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</si>
  <si>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</si>
  <si>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</si>
  <si>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</si>
  <si>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</si>
  <si>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</si>
  <si>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</si>
  <si>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</si>
  <si>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</si>
  <si>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</si>
  <si>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</si>
  <si>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</si>
  <si>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</si>
  <si>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</si>
  <si>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</si>
  <si>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</si>
  <si>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</si>
  <si>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</si>
  <si>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</si>
  <si>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</si>
  <si>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</si>
  <si>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</si>
  <si>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</si>
  <si>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</si>
  <si>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</si>
  <si>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</si>
  <si>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</si>
  <si>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</si>
  <si>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</si>
  <si>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</si>
  <si>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</si>
  <si>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</si>
  <si>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</si>
  <si>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</si>
  <si>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</si>
  <si>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</si>
  <si>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</si>
  <si>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</si>
  <si>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</si>
  <si>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</si>
  <si>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</si>
  <si>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</si>
  <si>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</si>
  <si>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</si>
  <si>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</si>
  <si>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</si>
  <si>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</si>
  <si>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</si>
  <si>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</si>
  <si>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</si>
  <si>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</si>
  <si>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</si>
  <si>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</si>
  <si>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</si>
  <si>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</si>
  <si>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</si>
  <si>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</si>
  <si>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</si>
  <si>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</si>
  <si>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</si>
  <si>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</si>
  <si>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</si>
  <si>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</si>
  <si>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</si>
  <si>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</si>
  <si>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</si>
  <si>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</si>
  <si>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</si>
  <si>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</si>
  <si>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</si>
  <si>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</si>
  <si>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</si>
  <si>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</si>
  <si>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</si>
  <si>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</si>
  <si>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</si>
  <si>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</si>
  <si>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</si>
  <si>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</si>
  <si>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</si>
  <si>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</si>
  <si>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</si>
  <si>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</si>
  <si>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</si>
  <si>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</si>
  <si>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</si>
  <si>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</si>
  <si>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</si>
  <si>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</si>
  <si>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</si>
  <si>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</si>
  <si>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</si>
  <si>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</si>
  <si>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</si>
  <si>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</si>
  <si>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</si>
  <si>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</si>
  <si>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</si>
  <si>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</si>
  <si>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</si>
  <si>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</si>
  <si>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</si>
  <si>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</si>
  <si>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</si>
  <si>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</si>
  <si>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</si>
  <si>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</si>
  <si>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</si>
  <si>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</si>
  <si>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</si>
  <si>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</si>
  <si>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</si>
  <si>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</si>
  <si>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</si>
  <si>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</si>
  <si>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</si>
  <si>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</si>
  <si>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</si>
  <si>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</si>
  <si>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</si>
  <si>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</si>
  <si>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</si>
  <si>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</si>
  <si>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</si>
  <si>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</si>
  <si>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</si>
  <si>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</si>
  <si>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</si>
  <si>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</si>
  <si>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</si>
  <si>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</si>
  <si>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</si>
  <si>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</si>
  <si>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</si>
  <si>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</si>
  <si>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</si>
  <si>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</si>
  <si>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</si>
  <si>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</si>
  <si>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</si>
  <si>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</si>
  <si>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</si>
  <si>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</si>
  <si>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</si>
  <si>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</si>
  <si>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</si>
  <si>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</si>
  <si>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</si>
  <si>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</si>
  <si>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</si>
  <si>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</si>
  <si>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</si>
  <si>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</si>
  <si>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</si>
  <si>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</si>
  <si>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</si>
  <si>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</si>
  <si>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</si>
  <si>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</si>
  <si>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</si>
  <si>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</si>
  <si>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</si>
  <si>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</si>
  <si>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</si>
  <si>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</si>
  <si>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</si>
  <si>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</si>
  <si>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</si>
  <si>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</si>
  <si>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</si>
  <si>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</si>
  <si>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</si>
  <si>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</si>
  <si>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</si>
  <si>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</si>
  <si>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</si>
  <si>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</si>
  <si>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</si>
  <si>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</si>
  <si>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</si>
  <si>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</si>
  <si>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</si>
  <si>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</si>
  <si>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</si>
  <si>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</si>
  <si>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</si>
  <si>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</si>
  <si>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</si>
  <si>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</si>
  <si>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</si>
  <si>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</si>
  <si>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</si>
  <si>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</si>
  <si>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</si>
  <si>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</si>
  <si>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</si>
  <si>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</si>
  <si>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</si>
  <si>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</si>
  <si>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</si>
  <si>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</si>
  <si>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</si>
  <si>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</si>
  <si>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</si>
  <si>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</si>
  <si>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</si>
  <si>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</si>
  <si>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</si>
  <si>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</si>
  <si>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</si>
  <si>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</si>
  <si>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</si>
  <si>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</si>
  <si>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</si>
  <si>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</si>
  <si>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</si>
  <si>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</si>
  <si>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</si>
  <si>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</si>
  <si>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</si>
  <si>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</si>
  <si>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</si>
  <si>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</si>
  <si>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</si>
  <si>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</si>
  <si>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</si>
  <si>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</si>
  <si>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</si>
  <si>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</si>
  <si>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</si>
  <si>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</si>
  <si>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</si>
  <si>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</si>
  <si>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</si>
  <si>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</si>
  <si>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</si>
  <si>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</si>
  <si>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</si>
  <si>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</si>
  <si>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</si>
  <si>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</si>
  <si>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</si>
  <si>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</si>
  <si>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</si>
  <si>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</si>
  <si>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</si>
  <si>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</si>
  <si>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</si>
  <si>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</si>
  <si>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</si>
  <si>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</si>
  <si>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</si>
  <si>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</si>
  <si>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</si>
  <si>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</si>
  <si>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</si>
  <si>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</si>
  <si>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</si>
  <si>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</si>
  <si>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</si>
  <si>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</si>
  <si>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</si>
  <si>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</si>
  <si>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</si>
  <si>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</si>
  <si>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</si>
  <si>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</si>
  <si>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</si>
  <si>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</si>
  <si>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</si>
  <si>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</si>
  <si>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</si>
  <si>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</si>
  <si>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</si>
  <si>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</si>
  <si>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</si>
  <si>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</si>
  <si>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</si>
  <si>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</si>
  <si>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</si>
  <si>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</si>
  <si>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</si>
  <si>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</si>
  <si>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</si>
  <si>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</si>
  <si>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</si>
  <si>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</si>
  <si>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</si>
  <si>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</si>
  <si>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</si>
  <si>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</si>
  <si>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</si>
  <si>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</si>
  <si>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</si>
  <si>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</si>
  <si>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</si>
  <si>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</si>
  <si>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</si>
  <si>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</si>
  <si>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</si>
  <si>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</si>
  <si>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</si>
  <si>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</si>
  <si>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</si>
  <si>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</si>
  <si>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</si>
  <si>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</si>
  <si>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</si>
  <si>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</si>
  <si>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</si>
  <si>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</si>
  <si>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</si>
  <si>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</si>
  <si>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</si>
  <si>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</si>
  <si>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</si>
  <si>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</si>
  <si>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</si>
  <si>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</si>
  <si>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</si>
  <si>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</si>
  <si>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</si>
  <si>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</si>
  <si>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</si>
  <si>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</si>
  <si>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</si>
  <si>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</si>
  <si>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</si>
  <si>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</si>
  <si>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</si>
  <si>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</si>
  <si>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</si>
  <si>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</si>
  <si>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</si>
  <si>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</si>
  <si>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</si>
  <si>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</si>
  <si>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</si>
  <si>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</si>
  <si>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</si>
  <si>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</si>
  <si>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</si>
  <si>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</si>
  <si>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</si>
  <si>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</si>
  <si>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</si>
  <si>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</si>
  <si>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</si>
  <si>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</si>
  <si>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</si>
  <si>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</si>
  <si>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</si>
  <si>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</si>
  <si>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</si>
  <si>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</si>
  <si>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</si>
  <si>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</si>
  <si>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</si>
  <si>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</si>
  <si>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</si>
  <si>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</si>
  <si>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</si>
  <si>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</si>
  <si>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</si>
  <si>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</si>
  <si>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</si>
  <si>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</si>
  <si>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</si>
  <si>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</si>
  <si>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</si>
  <si>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</si>
  <si>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</si>
  <si>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</si>
  <si>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</si>
  <si>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</si>
  <si>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</si>
  <si>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</si>
  <si>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</si>
  <si>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</si>
  <si>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</si>
  <si>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</si>
  <si>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</si>
  <si>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</si>
  <si>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</si>
  <si>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</si>
  <si>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</si>
  <si>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</si>
  <si>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</si>
  <si>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</si>
  <si>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</si>
  <si>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</si>
  <si>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</si>
  <si>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</si>
  <si>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</si>
  <si>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</si>
  <si>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</si>
  <si>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</si>
  <si>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</si>
  <si>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</si>
  <si>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</si>
  <si>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</si>
  <si>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</si>
  <si>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</si>
  <si>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</si>
  <si>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</si>
  <si>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</si>
  <si>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</si>
  <si>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</si>
  <si>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</si>
  <si>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</si>
  <si>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</si>
  <si>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</si>
  <si>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</si>
  <si>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</si>
  <si>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</si>
  <si>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</si>
  <si>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</si>
  <si>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</si>
  <si>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</si>
  <si>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</si>
  <si>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</si>
  <si>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</si>
  <si>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</si>
  <si>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</si>
  <si>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</si>
  <si>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</si>
  <si>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</si>
  <si>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</si>
  <si>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</si>
  <si>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</si>
  <si>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</si>
  <si>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</si>
  <si>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</si>
  <si>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</si>
  <si>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</si>
  <si>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</si>
  <si>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</si>
  <si>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</si>
  <si>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</si>
  <si>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</si>
  <si>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</si>
  <si>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</si>
  <si>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</si>
  <si>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</si>
  <si>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</si>
  <si>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</si>
  <si>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</si>
  <si>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</si>
  <si>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</si>
  <si>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</si>
  <si>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</si>
  <si>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</si>
  <si>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</si>
  <si>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</si>
  <si>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</si>
  <si>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</si>
  <si>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</si>
  <si>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</si>
  <si>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</si>
  <si>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</si>
  <si>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</si>
  <si>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</si>
  <si>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</si>
  <si>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</si>
  <si>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</si>
  <si>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</si>
  <si>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</si>
  <si>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</si>
  <si>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</si>
  <si>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</si>
  <si>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</si>
  <si>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</si>
  <si>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</si>
  <si>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</si>
  <si>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</si>
  <si>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</si>
  <si>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</si>
  <si>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</si>
  <si>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</si>
  <si>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</si>
  <si>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</si>
  <si>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</si>
  <si>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</si>
  <si>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</si>
  <si>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</si>
  <si>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</si>
  <si>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</si>
  <si>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</si>
  <si>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</si>
  <si>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</si>
  <si>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</si>
  <si>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</si>
  <si>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</si>
  <si>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</si>
  <si>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</si>
  <si>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</si>
  <si>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</si>
  <si>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</si>
  <si>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</si>
  <si>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</si>
  <si>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</si>
  <si>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</si>
  <si>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</si>
  <si>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</si>
  <si>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</si>
  <si>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</si>
  <si>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</si>
  <si>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</si>
  <si>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</si>
  <si>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</si>
  <si>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</si>
  <si>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</si>
  <si>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</si>
  <si>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</si>
  <si>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</si>
  <si>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</si>
  <si>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</si>
  <si>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</si>
  <si>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</si>
  <si>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</si>
  <si>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</si>
  <si>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</si>
  <si>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</si>
  <si>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</si>
  <si>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</si>
  <si>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</si>
  <si>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</si>
  <si>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</si>
  <si>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</si>
  <si>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</si>
  <si>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</si>
  <si>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</si>
  <si>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</si>
  <si>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</si>
  <si>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</si>
  <si>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</si>
  <si>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</si>
  <si>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</si>
  <si>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</si>
  <si>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</si>
  <si>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</si>
  <si>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</si>
  <si>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</si>
  <si>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</si>
  <si>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</si>
  <si>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</si>
  <si>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</si>
  <si>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</si>
  <si>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</si>
  <si>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</si>
  <si>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</si>
  <si>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</si>
  <si>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</si>
  <si>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</si>
  <si>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</si>
  <si>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</si>
  <si>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</si>
  <si>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</si>
  <si>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</si>
  <si>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</si>
  <si>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</si>
  <si>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</si>
  <si>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</si>
  <si>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</si>
  <si>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</si>
  <si>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</si>
  <si>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</si>
  <si>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</si>
  <si>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</si>
  <si>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</si>
  <si>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</si>
  <si>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</si>
  <si>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</si>
  <si>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</si>
  <si>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</si>
  <si>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</si>
  <si>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</si>
  <si>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</si>
  <si>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</si>
  <si>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</si>
  <si>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</si>
  <si>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</si>
  <si>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</si>
  <si>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</si>
  <si>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</si>
  <si>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</si>
  <si>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</si>
  <si>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</si>
  <si>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</si>
  <si>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</si>
  <si>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</si>
  <si>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</si>
  <si>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</si>
  <si>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</si>
  <si>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</si>
  <si>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</si>
  <si>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</si>
  <si>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</si>
  <si>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</si>
  <si>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</si>
  <si>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</si>
  <si>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</si>
  <si>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</si>
  <si>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</si>
  <si>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</si>
  <si>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</si>
  <si>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</si>
  <si>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</si>
  <si>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</si>
  <si>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</si>
  <si>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</si>
  <si>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</si>
  <si>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</si>
  <si>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</si>
  <si>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</si>
  <si>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</si>
  <si>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</si>
  <si>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</si>
  <si>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</si>
  <si>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</si>
  <si>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</si>
  <si>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</si>
  <si>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</si>
  <si>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</si>
  <si>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</si>
  <si>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</si>
  <si>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</si>
  <si>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</si>
  <si>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</si>
  <si>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</si>
  <si>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</si>
  <si>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</si>
  <si>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</si>
  <si>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</si>
  <si>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</si>
  <si>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</si>
  <si>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</si>
  <si>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</si>
  <si>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</si>
  <si>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</si>
  <si>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</si>
  <si>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</si>
  <si>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</si>
  <si>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</si>
  <si>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</si>
  <si>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</si>
  <si>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</si>
  <si>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</si>
  <si>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</si>
  <si>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</si>
  <si>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</si>
  <si>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</si>
  <si>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</si>
  <si>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</si>
  <si>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</si>
  <si>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</si>
  <si>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</si>
  <si>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</si>
  <si>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</si>
  <si>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</si>
  <si>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</si>
  <si>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</si>
  <si>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</si>
  <si>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</si>
  <si>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</si>
  <si>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</si>
  <si>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</si>
  <si>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</si>
  <si>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</si>
  <si>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</si>
  <si>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</si>
  <si>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</si>
  <si>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</si>
  <si>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</si>
  <si>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</si>
  <si>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</si>
  <si>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</si>
  <si>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</si>
  <si>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</si>
  <si>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</si>
  <si>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</si>
  <si>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</si>
  <si>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</si>
  <si>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</si>
  <si>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</si>
  <si>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</si>
  <si>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</si>
  <si>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</si>
  <si>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</si>
  <si>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</si>
  <si>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</si>
  <si>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</si>
  <si>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</si>
  <si>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</si>
  <si>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</si>
  <si>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</si>
  <si>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</si>
  <si>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</si>
  <si>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</si>
  <si>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</si>
  <si>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</si>
  <si>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</si>
  <si>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</si>
  <si>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</si>
  <si>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</si>
  <si>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</si>
  <si>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</si>
  <si>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</si>
  <si>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</si>
  <si>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</si>
  <si>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</si>
  <si>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</si>
  <si>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</si>
  <si>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</si>
  <si>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</si>
  <si>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</si>
  <si>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</si>
  <si>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</si>
  <si>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</si>
  <si>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</si>
  <si>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</si>
  <si>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</si>
  <si>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</si>
  <si>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</si>
  <si>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</si>
  <si>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</si>
  <si>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</si>
  <si>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</si>
  <si>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</si>
  <si>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</si>
  <si>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</si>
  <si>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</si>
  <si>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</si>
  <si>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</si>
  <si>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</si>
  <si>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</si>
  <si>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</si>
  <si>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</si>
  <si>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</si>
  <si>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</si>
  <si>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</si>
  <si>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</si>
  <si>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</si>
  <si>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</si>
  <si>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</si>
  <si>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</si>
  <si>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</si>
  <si>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</si>
  <si>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</si>
  <si>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</si>
  <si>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</si>
  <si>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</si>
  <si>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</si>
  <si>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</si>
  <si>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</si>
  <si>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</si>
  <si>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</si>
  <si>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</si>
  <si>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</si>
  <si>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</si>
  <si>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</si>
  <si>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</si>
  <si>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</si>
  <si>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</si>
  <si>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</si>
  <si>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</si>
  <si>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</si>
  <si>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</si>
  <si>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</si>
  <si>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</si>
  <si>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</si>
  <si>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</si>
  <si>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</si>
  <si>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</si>
  <si>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</si>
  <si>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</si>
  <si>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</si>
  <si>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</si>
  <si>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</si>
  <si>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</si>
  <si>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</si>
  <si>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</si>
  <si>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</si>
  <si>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</si>
  <si>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</si>
  <si>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</si>
  <si>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</si>
  <si>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</si>
  <si>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</si>
  <si>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</si>
  <si>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</si>
  <si>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</si>
  <si>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</si>
  <si>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</si>
  <si>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</si>
  <si>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</si>
  <si>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</si>
  <si>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</si>
  <si>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</si>
  <si>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</si>
  <si>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</si>
  <si>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</si>
  <si>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</si>
  <si>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</si>
  <si>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</si>
  <si>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</si>
  <si>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</si>
  <si>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</si>
  <si>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</si>
  <si>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</si>
  <si>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</si>
  <si>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</si>
  <si>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</si>
  <si>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</si>
  <si>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</si>
  <si>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</si>
  <si>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</si>
  <si>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</si>
  <si>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</si>
  <si>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</si>
  <si>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</si>
  <si>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</si>
  <si>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</si>
  <si>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</si>
  <si>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</si>
  <si>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</si>
  <si>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</si>
  <si>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</si>
  <si>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</si>
  <si>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</si>
  <si>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</si>
  <si>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</si>
  <si>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</si>
  <si>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</si>
  <si>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</si>
  <si>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</si>
  <si>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</si>
  <si>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</si>
  <si>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</si>
  <si>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</si>
  <si>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</si>
  <si>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</si>
  <si>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</si>
  <si>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</si>
  <si>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</si>
  <si>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</si>
  <si>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</si>
  <si>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</si>
  <si>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</si>
  <si>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</si>
  <si>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</si>
  <si>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</si>
  <si>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</si>
  <si>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</si>
  <si>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</si>
  <si>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</si>
  <si>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</si>
  <si>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</si>
  <si>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</si>
  <si>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</si>
  <si>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</si>
  <si>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</si>
  <si>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</si>
  <si>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</si>
  <si>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</si>
  <si>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</si>
  <si>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</si>
  <si>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</si>
  <si>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</si>
  <si>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</si>
  <si>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</si>
  <si>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</si>
  <si>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</si>
  <si>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</si>
  <si>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</si>
  <si>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</si>
  <si>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</si>
  <si>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</si>
  <si>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</si>
  <si>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</si>
  <si>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</si>
  <si>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</si>
  <si>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</si>
  <si>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</si>
  <si>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</si>
  <si>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</si>
  <si>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</si>
  <si>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</si>
  <si>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</si>
  <si>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</si>
  <si>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</si>
  <si>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</si>
  <si>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</si>
  <si>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</si>
  <si>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</si>
  <si>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</si>
  <si>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</si>
  <si>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</si>
  <si>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</si>
  <si>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</si>
  <si>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</si>
  <si>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</si>
  <si>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</si>
  <si>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</si>
  <si>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</si>
  <si>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</si>
  <si>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</si>
  <si>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</si>
  <si>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</si>
  <si>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</si>
  <si>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</si>
  <si>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</si>
  <si>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</si>
  <si>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</si>
  <si>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</si>
  <si>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</si>
  <si>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</si>
  <si>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</si>
  <si>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</si>
  <si>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</si>
  <si>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</si>
  <si>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</si>
  <si>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</si>
  <si>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</si>
  <si>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</si>
  <si>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</si>
  <si>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</si>
  <si>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</si>
  <si>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</si>
  <si>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</si>
  <si>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</si>
  <si>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</si>
  <si>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</si>
  <si>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</si>
  <si>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</si>
  <si>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</si>
  <si>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</si>
  <si>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</si>
  <si>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</si>
  <si>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</si>
  <si>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</si>
  <si>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</si>
  <si>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</si>
  <si>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</si>
  <si>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</si>
  <si>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</si>
  <si>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</si>
  <si>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</si>
  <si>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</si>
  <si>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</si>
  <si>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</si>
  <si>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</si>
  <si>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</si>
  <si>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</si>
  <si>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</si>
  <si>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</si>
  <si>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</si>
  <si>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</si>
  <si>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</si>
  <si>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</si>
  <si>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</si>
  <si>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</si>
  <si>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</si>
  <si>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</si>
  <si>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</si>
  <si>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</si>
  <si>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</si>
  <si>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</si>
  <si>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</si>
  <si>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</si>
  <si>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</si>
  <si>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</si>
  <si>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</si>
  <si>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</si>
  <si>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</si>
  <si>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</si>
  <si>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</si>
  <si>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</si>
  <si>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</si>
  <si>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</si>
  <si>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</si>
  <si>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</si>
  <si>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</si>
  <si>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</si>
  <si>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</si>
  <si>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</si>
  <si>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</si>
  <si>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</si>
  <si>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</si>
  <si>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</si>
  <si>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</si>
  <si>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</si>
  <si>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</si>
  <si>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</si>
  <si>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</si>
  <si>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</si>
  <si>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</si>
  <si>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</si>
  <si>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</si>
  <si>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</si>
  <si>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</si>
  <si>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</si>
  <si>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</si>
  <si>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</si>
  <si>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</si>
  <si>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</si>
  <si>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</si>
  <si>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</si>
  <si>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</si>
  <si>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</si>
  <si>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</si>
  <si>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</si>
  <si>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</si>
  <si>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</si>
  <si>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</si>
  <si>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</si>
  <si>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</si>
  <si>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</si>
  <si>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</si>
  <si>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</si>
  <si>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</si>
  <si>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</si>
  <si>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</si>
  <si>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</si>
  <si>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</si>
  <si>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</si>
  <si>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</si>
  <si>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</si>
  <si>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</si>
  <si>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</si>
  <si>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</si>
  <si>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</si>
  <si>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</si>
  <si>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</si>
  <si>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</si>
  <si>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</si>
  <si>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</si>
  <si>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</si>
  <si>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</si>
  <si>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</si>
  <si>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</si>
  <si>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</si>
  <si>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</si>
  <si>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</si>
  <si>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</si>
  <si>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</si>
  <si>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</si>
  <si>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</si>
  <si>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</si>
  <si>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</si>
  <si>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</si>
  <si>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</si>
  <si>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</si>
  <si>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</si>
  <si>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</si>
  <si>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</si>
  <si>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</si>
  <si>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</si>
  <si>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</si>
  <si>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</si>
  <si>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</si>
  <si>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</si>
  <si>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</si>
  <si>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</si>
  <si>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</si>
  <si>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</si>
  <si>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</si>
  <si>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</si>
  <si>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</si>
  <si>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</si>
  <si>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</si>
  <si>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</si>
  <si>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</si>
  <si>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</si>
  <si>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</si>
  <si>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</si>
  <si>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</si>
  <si>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</si>
  <si>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</si>
  <si>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</si>
  <si>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</si>
  <si>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</si>
  <si>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</si>
  <si>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</si>
  <si>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</si>
  <si>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</si>
  <si>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</si>
  <si>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</si>
  <si>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</si>
  <si>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</si>
  <si>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</si>
  <si>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</si>
  <si>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</si>
  <si>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</si>
  <si>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</si>
  <si>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</si>
  <si>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</si>
  <si>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</si>
  <si>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</si>
  <si>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</si>
  <si>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</si>
  <si>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</si>
  <si>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</si>
  <si>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</si>
  <si>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</si>
  <si>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</si>
  <si>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</si>
  <si>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</si>
  <si>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</si>
  <si>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</si>
  <si>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</si>
  <si>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</si>
  <si>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</si>
  <si>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</si>
  <si>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</si>
  <si>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</si>
  <si>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</si>
  <si>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</si>
  <si>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</si>
  <si>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</si>
  <si>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</si>
  <si>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</si>
  <si>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</si>
  <si>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</si>
  <si>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</si>
  <si>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</si>
  <si>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</si>
  <si>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</si>
  <si>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</si>
  <si>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</si>
  <si>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</si>
  <si>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</si>
  <si>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</si>
  <si>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</si>
  <si>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</si>
  <si>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</si>
  <si>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</si>
  <si>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</si>
  <si>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</si>
  <si>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</si>
  <si>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</si>
  <si>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</si>
  <si>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</si>
  <si>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</si>
  <si>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</si>
  <si>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</si>
  <si>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</si>
  <si>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</si>
  <si>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</si>
  <si>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</si>
  <si>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</si>
  <si>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</si>
  <si>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</si>
  <si>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</si>
  <si>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</si>
  <si>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</si>
  <si>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</si>
  <si>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</si>
  <si>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</si>
  <si>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</si>
  <si>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</si>
  <si>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</si>
  <si>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</si>
  <si>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</si>
  <si>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</si>
  <si>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</si>
  <si>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</si>
  <si>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</si>
  <si>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</si>
  <si>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</si>
  <si>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</si>
  <si>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</si>
  <si>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</si>
  <si>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</si>
  <si>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</si>
  <si>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</si>
  <si>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</si>
  <si>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</si>
  <si>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</si>
  <si>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</si>
  <si>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</si>
  <si>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</si>
  <si>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</si>
  <si>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</si>
  <si>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</si>
  <si>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</si>
  <si>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</si>
  <si>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</si>
  <si>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</si>
  <si>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</si>
  <si>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</si>
  <si>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</si>
  <si>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</si>
  <si>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</si>
  <si>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</si>
  <si>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</si>
  <si>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</si>
  <si>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</si>
  <si>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</si>
  <si>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</si>
  <si>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</si>
  <si>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</si>
  <si>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</si>
  <si>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</si>
  <si>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</si>
  <si>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</si>
  <si>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</si>
  <si>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</si>
  <si>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</si>
  <si>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</si>
  <si>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</si>
  <si>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</si>
  <si>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</si>
  <si>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</si>
  <si>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</si>
  <si>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</si>
  <si>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</si>
  <si>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</si>
  <si>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</si>
  <si>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</si>
  <si>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</si>
  <si>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</si>
  <si>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</si>
  <si>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</si>
  <si>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</si>
  <si>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</si>
  <si>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</si>
  <si>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</si>
  <si>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</si>
  <si>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</si>
  <si>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</si>
  <si>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</si>
  <si>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</si>
  <si>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</si>
  <si>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</si>
  <si>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</si>
  <si>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</si>
  <si>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</si>
  <si>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</si>
  <si>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</si>
  <si>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</si>
  <si>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</si>
  <si>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</si>
  <si>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</si>
  <si>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</si>
  <si>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</si>
  <si>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</si>
  <si>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</si>
  <si>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</si>
  <si>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</si>
  <si>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</si>
  <si>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</si>
  <si>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</si>
  <si>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</si>
  <si>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</si>
  <si>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</si>
  <si>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</si>
  <si>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</si>
  <si>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</si>
  <si>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</si>
  <si>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</si>
  <si>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</si>
  <si>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</si>
  <si>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</si>
  <si>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</si>
  <si>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</si>
  <si>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</si>
  <si>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</si>
  <si>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</si>
  <si>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</si>
  <si>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</si>
  <si>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</si>
  <si>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</si>
  <si>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</si>
  <si>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</si>
  <si>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</si>
  <si>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</si>
  <si>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</si>
  <si>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</si>
  <si>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</si>
  <si>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</si>
  <si>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</si>
  <si>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</si>
  <si>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</si>
  <si>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</si>
  <si>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</si>
  <si>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</si>
  <si>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</si>
  <si>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</si>
  <si>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</si>
  <si>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</si>
  <si>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</si>
  <si>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</si>
  <si>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</si>
  <si>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</si>
  <si>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</si>
  <si>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</si>
  <si>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</si>
  <si>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</si>
  <si>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</si>
  <si>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</si>
  <si>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</si>
  <si>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</si>
  <si>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</si>
  <si>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</si>
  <si>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</si>
  <si>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</si>
  <si>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</si>
  <si>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</si>
  <si>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</si>
  <si>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</si>
  <si>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</si>
  <si>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</si>
  <si>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</si>
  <si>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</si>
  <si>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</si>
  <si>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</si>
  <si>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</si>
  <si>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</si>
  <si>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</si>
  <si>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</si>
  <si>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</si>
  <si>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</si>
  <si>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</si>
  <si>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</si>
  <si>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</si>
  <si>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</si>
  <si>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</si>
  <si>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</si>
  <si>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</si>
  <si>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</si>
  <si>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</si>
  <si>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</si>
  <si>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</si>
  <si>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</si>
  <si>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</si>
  <si>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</si>
  <si>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</si>
  <si>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</si>
  <si>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</si>
  <si>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</si>
  <si>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</si>
  <si>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</si>
  <si>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</si>
  <si>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</si>
  <si>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</si>
  <si>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</si>
  <si>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</si>
  <si>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</si>
  <si>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</si>
  <si>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</si>
  <si>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</si>
  <si>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</si>
  <si>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</si>
  <si>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</si>
  <si>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</si>
  <si>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</si>
  <si>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</si>
  <si>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</si>
  <si>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</si>
  <si>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</si>
  <si>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</si>
  <si>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</si>
  <si>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</si>
  <si>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</si>
  <si>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</si>
  <si>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</si>
  <si>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</si>
  <si>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</si>
  <si>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</si>
  <si>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</si>
  <si>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</si>
  <si>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</si>
  <si>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</si>
  <si>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</si>
  <si>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</si>
  <si>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</si>
  <si>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</si>
  <si>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</si>
  <si>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</si>
  <si>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</si>
  <si>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</si>
  <si>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</si>
  <si>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</si>
  <si>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</si>
  <si>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</si>
  <si>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</si>
  <si>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</si>
  <si>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</si>
  <si>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</si>
  <si>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</si>
  <si>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</si>
  <si>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</si>
  <si>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</si>
  <si>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</si>
  <si>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</si>
  <si>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</si>
  <si>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</si>
  <si>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</si>
  <si>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</si>
  <si>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</si>
  <si>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</si>
  <si>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</si>
  <si>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</si>
  <si>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</si>
  <si>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</si>
  <si>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</si>
  <si>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</si>
  <si>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</si>
  <si>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</si>
  <si>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</si>
  <si>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</si>
  <si>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</si>
  <si>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</si>
  <si>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</si>
  <si>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</si>
  <si>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</si>
  <si>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</si>
  <si>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</si>
  <si>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</si>
  <si>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</si>
  <si>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</si>
  <si>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</si>
  <si>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</si>
  <si>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</si>
  <si>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</si>
  <si>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</si>
  <si>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</si>
  <si>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</si>
  <si>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</si>
  <si>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</si>
  <si>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</si>
  <si>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</si>
  <si>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</si>
  <si>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</si>
  <si>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</si>
  <si>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</si>
  <si>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</si>
  <si>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</si>
  <si>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</si>
  <si>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</si>
  <si>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</si>
  <si>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</si>
  <si>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</si>
  <si>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</si>
  <si>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</si>
  <si>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</si>
  <si>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</si>
  <si>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</si>
  <si>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</si>
  <si>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</si>
  <si>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</si>
  <si>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</si>
  <si>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</si>
  <si>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</si>
  <si>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</si>
  <si>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</si>
  <si>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</si>
  <si>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</si>
  <si>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</si>
  <si>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</si>
  <si>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</si>
  <si>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</si>
  <si>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</si>
  <si>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</si>
  <si>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</si>
  <si>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</si>
  <si>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</si>
  <si>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</si>
  <si>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</si>
  <si>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</si>
  <si>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</si>
  <si>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</si>
  <si>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</si>
  <si>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</si>
  <si>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</si>
  <si>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</si>
  <si>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</si>
  <si>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</si>
  <si>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</si>
  <si>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</si>
  <si>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</si>
  <si>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</si>
  <si>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</si>
  <si>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</si>
  <si>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</si>
  <si>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</si>
  <si>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</si>
  <si>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</si>
  <si>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</si>
  <si>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</si>
  <si>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</si>
  <si>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</si>
  <si>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</si>
  <si>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</si>
  <si>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</si>
  <si>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</si>
  <si>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</si>
  <si>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</si>
  <si>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</si>
  <si>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</si>
  <si>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</si>
  <si>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</si>
  <si>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</si>
  <si>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</si>
  <si>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</si>
  <si>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</si>
  <si>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</si>
  <si>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</si>
  <si>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</si>
  <si>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</si>
  <si>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</si>
  <si>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</si>
  <si>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</si>
  <si>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</si>
  <si>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</si>
  <si>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</si>
  <si>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</si>
  <si>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</si>
  <si>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</si>
  <si>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</si>
  <si>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</si>
  <si>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</si>
  <si>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</si>
  <si>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</si>
  <si>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</si>
  <si>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</si>
  <si>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</si>
  <si>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</si>
  <si>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</si>
  <si>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</si>
  <si>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</si>
  <si>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</si>
  <si>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</si>
  <si>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</si>
  <si>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</si>
  <si>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</si>
  <si>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</si>
  <si>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</si>
  <si>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</si>
  <si>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</si>
  <si>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</si>
  <si>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</si>
  <si>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</si>
  <si>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</si>
  <si>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</si>
  <si>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</si>
  <si>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</si>
  <si>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</si>
  <si>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</si>
  <si>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</si>
  <si>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</si>
  <si>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</si>
  <si>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</si>
  <si>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</si>
  <si>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</si>
  <si>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</si>
  <si>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</si>
  <si>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</si>
  <si>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</si>
  <si>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</si>
  <si>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</si>
  <si>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</si>
  <si>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</si>
  <si>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</si>
  <si>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</si>
  <si>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</si>
  <si>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</si>
  <si>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</si>
  <si>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</si>
  <si>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</si>
  <si>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</si>
  <si>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</si>
  <si>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</si>
  <si>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</si>
  <si>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</si>
  <si>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</si>
  <si>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</si>
  <si>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</si>
  <si>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</si>
  <si>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</si>
  <si>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</si>
  <si>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</si>
  <si>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</si>
  <si>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</si>
  <si>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</si>
  <si>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</si>
  <si>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</si>
  <si>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</si>
  <si>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</si>
  <si>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</si>
  <si>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</si>
  <si>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</si>
  <si>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</si>
  <si>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</si>
  <si>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</si>
  <si>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</si>
  <si>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</si>
  <si>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</si>
  <si>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</si>
  <si>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</si>
  <si>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</si>
  <si>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</si>
  <si>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</si>
  <si>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</si>
  <si>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</si>
  <si>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</si>
  <si>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</si>
  <si>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</si>
  <si>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</si>
  <si>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</si>
  <si>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</si>
  <si>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</si>
  <si>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</si>
  <si>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</si>
  <si>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</si>
  <si>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</si>
  <si>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</si>
  <si>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</si>
  <si>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</si>
  <si>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</si>
  <si>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</si>
  <si>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</si>
  <si>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</si>
  <si>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</si>
  <si>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</si>
  <si>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</si>
  <si>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</si>
  <si>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</si>
  <si>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</si>
  <si>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</si>
  <si>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</si>
  <si>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</si>
  <si>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</si>
  <si>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</si>
  <si>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</si>
  <si>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</si>
  <si>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</si>
  <si>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</si>
  <si>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</si>
  <si>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</si>
  <si>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</si>
  <si>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</si>
  <si>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</si>
  <si>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</si>
  <si>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</si>
  <si>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</si>
  <si>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</si>
  <si>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</si>
  <si>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</si>
  <si>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</si>
  <si>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</si>
  <si>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</si>
  <si>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</si>
  <si>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</si>
  <si>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</si>
  <si>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</si>
  <si>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</si>
  <si>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</si>
  <si>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</si>
  <si>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</si>
  <si>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</si>
  <si>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</si>
  <si>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</si>
  <si>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</si>
  <si>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</si>
  <si>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</si>
  <si>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</si>
  <si>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</si>
  <si>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</si>
  <si>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</si>
  <si>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</si>
  <si>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</si>
  <si>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</si>
  <si>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</si>
  <si>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</si>
  <si>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</si>
  <si>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</si>
  <si>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</si>
  <si>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</si>
  <si>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</si>
  <si>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</si>
  <si>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</si>
  <si>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</si>
  <si>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</si>
  <si>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</si>
  <si>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</si>
  <si>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</si>
  <si>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</si>
  <si>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</si>
  <si>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</si>
  <si>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</si>
  <si>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</si>
  <si>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</si>
  <si>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</si>
  <si>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</si>
  <si>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</si>
  <si>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</si>
  <si>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</si>
  <si>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</si>
  <si>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</si>
  <si>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</si>
  <si>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</si>
  <si>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</si>
  <si>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</si>
  <si>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</si>
  <si>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</si>
  <si>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</si>
  <si>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</si>
  <si>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</si>
  <si>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</si>
  <si>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</si>
  <si>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</si>
  <si>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</si>
  <si>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</si>
  <si>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</si>
  <si>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</si>
  <si>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</si>
  <si>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</si>
  <si>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</si>
  <si>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</si>
  <si>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</si>
  <si>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</si>
  <si>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</si>
  <si>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</si>
  <si>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</si>
  <si>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</si>
  <si>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</si>
  <si>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</si>
  <si>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</si>
  <si>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</si>
  <si>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</si>
  <si>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</si>
  <si>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</si>
  <si>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</si>
  <si>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</si>
  <si>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</si>
  <si>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</si>
  <si>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</si>
  <si>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</si>
  <si>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</si>
  <si>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</si>
  <si>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</si>
  <si>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</si>
  <si>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</si>
  <si>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</si>
  <si>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</si>
  <si>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</si>
  <si>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</si>
  <si>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</si>
  <si>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</si>
  <si>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</si>
  <si>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</si>
  <si>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</si>
  <si>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</si>
  <si>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</si>
  <si>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</si>
  <si>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</si>
  <si>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</si>
  <si>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</si>
  <si>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</si>
  <si>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</si>
  <si>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</si>
  <si>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</si>
  <si>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</si>
  <si>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</si>
  <si>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</si>
  <si>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</si>
  <si>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</si>
  <si>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</si>
  <si>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</si>
  <si>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</si>
  <si>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</si>
  <si>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</si>
  <si>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</si>
  <si>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</si>
  <si>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</si>
  <si>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</si>
  <si>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</si>
  <si>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</si>
  <si>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</si>
  <si>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</si>
  <si>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</si>
  <si>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</si>
  <si>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</si>
  <si>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</si>
  <si>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</si>
  <si>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</si>
  <si>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</si>
  <si>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</si>
  <si>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</si>
  <si>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</si>
  <si>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</si>
  <si>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</si>
  <si>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</si>
  <si>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</si>
  <si>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</si>
  <si>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</si>
  <si>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</si>
  <si>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</si>
  <si>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</si>
  <si>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</si>
  <si>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</si>
  <si>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</si>
  <si>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</si>
  <si>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</si>
  <si>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</si>
  <si>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</si>
  <si>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</si>
  <si>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</si>
  <si>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</si>
  <si>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</si>
  <si>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</si>
  <si>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</si>
  <si>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</si>
  <si>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</si>
  <si>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</si>
  <si>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</si>
  <si>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</si>
  <si>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</si>
  <si>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</si>
  <si>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</si>
  <si>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</si>
  <si>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</si>
  <si>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</si>
  <si>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</si>
  <si>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</si>
  <si>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</si>
  <si>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</si>
  <si>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</si>
  <si>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</si>
  <si>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</si>
  <si>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</si>
  <si>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</si>
  <si>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</si>
  <si>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</si>
  <si>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</si>
  <si>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</si>
  <si>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</si>
  <si>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</si>
  <si>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</si>
  <si>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</si>
  <si>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</si>
  <si>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</si>
  <si>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</si>
  <si>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</si>
  <si>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</si>
  <si>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</si>
  <si>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</si>
  <si>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</si>
  <si>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</si>
  <si>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</si>
  <si>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</si>
  <si>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</si>
  <si>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</si>
  <si>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</si>
  <si>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</si>
  <si>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</si>
  <si>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</si>
  <si>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</si>
  <si>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</si>
  <si>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</si>
  <si>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</si>
  <si>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</si>
  <si>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</si>
  <si>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</si>
  <si>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</si>
  <si>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</si>
  <si>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</si>
  <si>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</si>
  <si>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</si>
  <si>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</si>
  <si>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</si>
  <si>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</si>
  <si>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</si>
  <si>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</si>
  <si>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</si>
  <si>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</si>
  <si>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</si>
  <si>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</si>
  <si>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</si>
  <si>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</si>
  <si>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</si>
  <si>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</si>
  <si>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</si>
  <si>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</si>
  <si>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</si>
  <si>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</si>
  <si>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</si>
  <si>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</si>
  <si>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</si>
  <si>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</si>
  <si>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</si>
  <si>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</si>
  <si>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</si>
  <si>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</si>
  <si>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</si>
  <si>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</si>
  <si>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</si>
  <si>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</si>
  <si>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</si>
  <si>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</si>
  <si>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</si>
  <si>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</si>
  <si>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</si>
  <si>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</si>
  <si>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</si>
  <si>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</si>
  <si>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</si>
  <si>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</si>
  <si>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</si>
  <si>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</si>
  <si>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</si>
  <si>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</si>
  <si>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</si>
  <si>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</si>
  <si>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</si>
  <si>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</si>
  <si>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</si>
  <si>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</si>
  <si>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</si>
  <si>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</si>
  <si>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</si>
  <si>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</si>
  <si>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</si>
  <si>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</si>
  <si>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</si>
  <si>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</si>
  <si>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</si>
  <si>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</si>
  <si>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</si>
  <si>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</si>
  <si>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</si>
  <si>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</si>
  <si>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</si>
  <si>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</si>
  <si>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</si>
  <si>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</si>
  <si>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</si>
  <si>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</si>
  <si>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</si>
  <si>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</si>
  <si>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</si>
  <si>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</si>
  <si>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</si>
  <si>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</si>
  <si>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</si>
  <si>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</si>
  <si>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</si>
  <si>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</si>
  <si>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</si>
  <si>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</si>
  <si>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</si>
  <si>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</si>
  <si>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</si>
  <si>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</si>
  <si>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</si>
  <si>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</si>
  <si>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</si>
  <si>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</si>
  <si>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</si>
  <si>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</si>
  <si>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</si>
  <si>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</si>
  <si>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</si>
  <si>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</si>
  <si>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</si>
  <si>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</si>
  <si>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</si>
  <si>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</si>
  <si>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</si>
  <si>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</si>
  <si>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</si>
  <si>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</si>
  <si>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</si>
  <si>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</si>
  <si>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</si>
  <si>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</si>
  <si>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</si>
  <si>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</si>
  <si>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</si>
  <si>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</si>
  <si>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</si>
  <si>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</si>
  <si>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</si>
  <si>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</si>
  <si>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</si>
  <si>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</si>
  <si>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</si>
  <si>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</si>
  <si>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</si>
  <si>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</si>
  <si>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</si>
  <si>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</si>
  <si>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</si>
  <si>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</si>
  <si>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</si>
  <si>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</si>
  <si>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</si>
  <si>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</si>
  <si>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</si>
  <si>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</si>
  <si>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</si>
  <si>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</si>
  <si>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</si>
  <si>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</si>
  <si>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</si>
  <si>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</si>
  <si>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</si>
  <si>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</si>
  <si>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</si>
  <si>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</si>
  <si>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</si>
  <si>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</si>
  <si>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</si>
  <si>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</si>
  <si>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</si>
  <si>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</si>
  <si>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</si>
  <si>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</si>
  <si>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</si>
  <si>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</si>
  <si>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</si>
  <si>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</si>
  <si>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</si>
  <si>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</si>
  <si>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</si>
  <si>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</si>
  <si>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</si>
  <si>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</si>
  <si>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</si>
  <si>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</si>
  <si>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</si>
  <si>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</si>
  <si>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</si>
  <si>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</si>
  <si>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</si>
  <si>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</si>
  <si>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</si>
  <si>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</si>
  <si>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</si>
  <si>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</si>
  <si>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</si>
  <si>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</si>
  <si>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</si>
  <si>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</si>
  <si>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</si>
  <si>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</si>
  <si>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</si>
  <si>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</si>
  <si>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</si>
  <si>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</si>
  <si>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</si>
  <si>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</si>
  <si>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</si>
  <si>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</si>
  <si>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</si>
  <si>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</si>
  <si>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</si>
  <si>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</si>
  <si>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</si>
  <si>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</si>
  <si>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</si>
  <si>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</si>
  <si>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</si>
  <si>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</si>
  <si>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</si>
  <si>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</si>
  <si>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</si>
  <si>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</si>
  <si>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</si>
  <si>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</si>
  <si>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</si>
  <si>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</si>
  <si>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</si>
  <si>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</si>
  <si>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</si>
  <si>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</si>
  <si>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</si>
  <si>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</si>
  <si>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</si>
  <si>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</si>
  <si>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</si>
  <si>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</si>
  <si>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</si>
  <si>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</si>
  <si>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</si>
  <si>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</si>
  <si>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</si>
  <si>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</si>
  <si>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</si>
  <si>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</si>
  <si>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</si>
  <si>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</si>
  <si>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</si>
  <si>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</si>
  <si>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</si>
  <si>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</si>
  <si>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</si>
  <si>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</si>
  <si>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</si>
  <si>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</si>
  <si>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</si>
  <si>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</si>
  <si>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</si>
  <si>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</si>
  <si>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</si>
  <si>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</si>
  <si>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</si>
  <si>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</si>
  <si>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</si>
  <si>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</si>
  <si>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</si>
  <si>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</si>
  <si>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</si>
  <si>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</si>
  <si>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</si>
  <si>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</si>
  <si>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</si>
  <si>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</si>
  <si>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</si>
  <si>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</si>
  <si>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</si>
  <si>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</si>
  <si>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</si>
  <si>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</si>
  <si>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</si>
  <si>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</si>
  <si>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</si>
  <si>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</si>
  <si>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</si>
  <si>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</si>
  <si>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</si>
  <si>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</si>
  <si>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</si>
  <si>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</si>
  <si>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</si>
  <si>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</si>
  <si>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</si>
  <si>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</si>
  <si>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</si>
  <si>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</si>
  <si>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</si>
  <si>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</si>
  <si>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</si>
  <si>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</si>
  <si>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</si>
  <si>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</si>
  <si>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</si>
  <si>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</si>
  <si>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</si>
  <si>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</si>
  <si>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</si>
  <si>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</si>
  <si>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</si>
  <si>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</si>
  <si>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</si>
  <si>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</si>
  <si>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</si>
  <si>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</si>
  <si>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</si>
  <si>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</si>
  <si>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</si>
  <si>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</si>
  <si>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</si>
  <si>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</si>
  <si>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</si>
  <si>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</si>
  <si>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</si>
  <si>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</si>
  <si>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</si>
  <si>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</si>
  <si>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</si>
  <si>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</si>
  <si>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</si>
  <si>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</si>
  <si>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</si>
  <si>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</si>
  <si>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</si>
  <si>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</si>
  <si>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</si>
  <si>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</si>
  <si>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</si>
  <si>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</si>
  <si>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</si>
  <si>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</si>
  <si>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</si>
  <si>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</si>
  <si>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</si>
  <si>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</si>
  <si>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</si>
  <si>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</si>
  <si>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</si>
  <si>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</si>
  <si>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</si>
  <si>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</si>
  <si>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</si>
  <si>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</si>
  <si>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</si>
  <si>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</si>
  <si>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</si>
  <si>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</si>
  <si>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</si>
  <si>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</si>
  <si>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</si>
  <si>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</si>
  <si>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</si>
  <si>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</si>
  <si>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</si>
  <si>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</si>
  <si>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</si>
  <si>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</si>
  <si>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</si>
  <si>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</si>
  <si>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</si>
  <si>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</si>
  <si>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</si>
  <si>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</si>
  <si>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</si>
  <si>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</si>
  <si>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</si>
  <si>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</si>
  <si>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</si>
  <si>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</si>
  <si>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</si>
  <si>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</si>
  <si>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</si>
  <si>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</si>
  <si>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</si>
  <si>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</si>
  <si>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</si>
  <si>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</si>
  <si>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</si>
  <si>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</si>
  <si>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</si>
  <si>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</si>
  <si>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</si>
  <si>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</si>
  <si>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</si>
  <si>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</si>
  <si>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</si>
  <si>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</si>
  <si>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</si>
  <si>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</si>
  <si>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</si>
  <si>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</si>
  <si>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</si>
  <si>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</si>
  <si>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</si>
  <si>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</si>
  <si>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</si>
  <si>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</si>
  <si>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</si>
  <si>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</si>
  <si>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</si>
  <si>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</si>
  <si>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</si>
  <si>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</si>
  <si>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</si>
  <si>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</si>
  <si>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</si>
  <si>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</si>
  <si>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</si>
  <si>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</si>
  <si>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</si>
  <si>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</si>
  <si>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</si>
  <si>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</si>
  <si>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</si>
  <si>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</si>
  <si>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</si>
  <si>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</si>
  <si>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</si>
  <si>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</si>
  <si>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</si>
  <si>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</si>
  <si>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</si>
  <si>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</si>
  <si>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</si>
  <si>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</si>
  <si>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</si>
  <si>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</si>
  <si>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</si>
  <si>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</si>
  <si>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</si>
  <si>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</si>
  <si>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</si>
  <si>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</si>
  <si>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</si>
  <si>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</si>
  <si>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</si>
  <si>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</si>
  <si>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</si>
  <si>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</si>
  <si>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</si>
  <si>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</si>
  <si>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</si>
  <si>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</si>
  <si>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</si>
  <si>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</si>
  <si>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</si>
  <si>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</si>
  <si>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</si>
  <si>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</si>
  <si>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</si>
  <si>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</si>
  <si>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</si>
  <si>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</si>
  <si>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</si>
  <si>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</si>
  <si>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</si>
  <si>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</si>
  <si>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</si>
  <si>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</si>
  <si>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</si>
  <si>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</si>
  <si>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</si>
  <si>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</si>
  <si>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</si>
  <si>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</si>
  <si>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</si>
  <si>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</si>
  <si>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</si>
  <si>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</si>
  <si>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</si>
  <si>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</si>
  <si>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</si>
  <si>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</si>
  <si>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</si>
  <si>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</si>
  <si>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</si>
  <si>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</si>
  <si>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</si>
  <si>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</si>
  <si>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</si>
  <si>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</si>
  <si>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</si>
  <si>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</si>
  <si>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</si>
  <si>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</si>
  <si>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</si>
  <si>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</si>
  <si>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</si>
  <si>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</si>
  <si>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</si>
  <si>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</si>
  <si>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</si>
  <si>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</si>
  <si>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</si>
  <si>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</si>
  <si>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</si>
  <si>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</si>
  <si>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</si>
  <si>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</si>
  <si>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</si>
  <si>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</si>
  <si>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</si>
  <si>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</si>
  <si>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</si>
  <si>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</si>
  <si>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</si>
  <si>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</si>
  <si>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</si>
  <si>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</si>
  <si>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</si>
  <si>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</si>
  <si>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</si>
  <si>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</si>
  <si>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</si>
  <si>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</si>
  <si>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</si>
  <si>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</si>
  <si>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</si>
  <si>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</si>
  <si>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</si>
  <si>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</si>
  <si>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</si>
  <si>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</si>
  <si>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</si>
  <si>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</si>
  <si>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</si>
  <si>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</si>
  <si>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</si>
  <si>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</si>
  <si>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</si>
  <si>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</si>
  <si>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</si>
  <si>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</si>
  <si>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</si>
  <si>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</si>
  <si>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</si>
  <si>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</si>
  <si>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</si>
  <si>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</si>
  <si>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</si>
  <si>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</si>
  <si>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</si>
  <si>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</si>
  <si>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</si>
  <si>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</si>
  <si>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</si>
  <si>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</si>
  <si>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</si>
  <si>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</si>
  <si>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</si>
  <si>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</si>
  <si>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</si>
  <si>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</si>
  <si>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</si>
  <si>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</si>
  <si>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</si>
  <si>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</si>
  <si>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</si>
  <si>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</si>
  <si>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</si>
  <si>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</si>
  <si>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</si>
  <si>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</si>
  <si>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</si>
  <si>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</si>
  <si>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</si>
  <si>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</si>
  <si>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</si>
  <si>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</si>
  <si>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</si>
  <si>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</si>
  <si>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</si>
  <si>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</si>
  <si>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</si>
  <si>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</si>
  <si>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</si>
  <si>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</si>
  <si>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</si>
  <si>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</si>
  <si>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</si>
  <si>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</si>
  <si>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</si>
  <si>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</si>
  <si>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</si>
  <si>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</si>
  <si>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</si>
  <si>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</si>
  <si>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</si>
  <si>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</si>
  <si>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</si>
  <si>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</si>
  <si>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</si>
  <si>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</si>
  <si>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</si>
  <si>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</si>
  <si>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</si>
  <si>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</si>
  <si>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</si>
  <si>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</si>
  <si>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</si>
  <si>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</si>
  <si>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</si>
  <si>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</si>
  <si>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</si>
  <si>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</si>
  <si>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</si>
  <si>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</si>
  <si>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</si>
  <si>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</si>
  <si>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</si>
  <si>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</si>
  <si>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</si>
  <si>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</si>
  <si>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</si>
  <si>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</si>
  <si>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</si>
  <si>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</si>
  <si>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</si>
  <si>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</si>
  <si>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</si>
  <si>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</si>
  <si>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</si>
  <si>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</si>
  <si>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</si>
  <si>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</si>
  <si>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</si>
  <si>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</si>
  <si>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</si>
  <si>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</si>
  <si>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</si>
  <si>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</si>
  <si>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</si>
  <si>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</si>
  <si>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</si>
  <si>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</si>
  <si>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</si>
  <si>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</si>
  <si>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</si>
  <si>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</si>
  <si>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</si>
  <si>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</si>
  <si>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</si>
  <si>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</si>
  <si>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</si>
  <si>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</si>
  <si>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</si>
  <si>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</si>
  <si>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</si>
  <si>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</si>
  <si>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</si>
  <si>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</si>
  <si>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</si>
  <si>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</si>
  <si>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</si>
  <si>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</si>
  <si>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</si>
  <si>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</si>
  <si>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</si>
  <si>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</si>
  <si>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</si>
  <si>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</si>
  <si>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</si>
  <si>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</si>
  <si>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</si>
  <si>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</si>
  <si>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</si>
  <si>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</si>
  <si>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</si>
  <si>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</si>
  <si>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</si>
  <si>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</si>
  <si>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</si>
  <si>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</si>
  <si>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</si>
  <si>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</si>
  <si>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</si>
  <si>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</si>
  <si>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</si>
  <si>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</si>
  <si>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</si>
  <si>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</si>
  <si>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</si>
  <si>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</si>
  <si>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</si>
  <si>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</si>
  <si>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</si>
  <si>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</si>
  <si>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</si>
  <si>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</si>
  <si>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</si>
  <si>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</si>
  <si>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</si>
  <si>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</si>
  <si>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</si>
  <si>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</si>
  <si>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</si>
  <si>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</si>
  <si>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</si>
  <si>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</si>
  <si>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</si>
  <si>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</si>
  <si>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</si>
  <si>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</si>
  <si>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</si>
  <si>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</si>
  <si>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</si>
  <si>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</si>
  <si>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</si>
  <si>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</si>
  <si>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</si>
  <si>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</si>
  <si>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</si>
  <si>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</si>
  <si>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</si>
  <si>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</si>
  <si>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</si>
  <si>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</si>
  <si>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</si>
  <si>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</si>
  <si>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</si>
  <si>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</si>
  <si>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</si>
  <si>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</si>
  <si>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</si>
  <si>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</si>
  <si>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</si>
  <si>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</si>
  <si>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</si>
  <si>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</si>
  <si>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</si>
  <si>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</si>
  <si>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</si>
  <si>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</si>
  <si>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</si>
  <si>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</si>
  <si>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</si>
  <si>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</si>
  <si>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</si>
  <si>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</si>
  <si>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</si>
  <si>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</si>
  <si>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</si>
  <si>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</si>
  <si>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</si>
  <si>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</si>
  <si>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</si>
  <si>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</si>
  <si>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</si>
  <si>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</si>
  <si>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</si>
  <si>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</si>
  <si>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</si>
  <si>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</si>
  <si>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</si>
  <si>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</si>
  <si>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</si>
  <si>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</si>
  <si>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</si>
  <si>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</si>
  <si>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</si>
  <si>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</si>
  <si>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</si>
  <si>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</si>
  <si>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</si>
  <si>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</si>
  <si>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</si>
  <si>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</si>
  <si>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</si>
  <si>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</si>
  <si>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</si>
  <si>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</si>
  <si>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</si>
  <si>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</si>
  <si>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</si>
  <si>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</si>
  <si>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</si>
  <si>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</si>
  <si>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</si>
  <si>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</si>
  <si>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</si>
  <si>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</si>
  <si>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</si>
  <si>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</si>
  <si>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</si>
  <si>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</si>
  <si>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</si>
  <si>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</si>
  <si>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</si>
  <si>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</si>
  <si>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</si>
  <si>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</si>
  <si>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</si>
  <si>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</si>
  <si>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</si>
  <si>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</si>
  <si>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</si>
  <si>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</si>
  <si>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</si>
  <si>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</si>
  <si>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</si>
  <si>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</si>
  <si>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</si>
  <si>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</si>
  <si>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</si>
  <si>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</si>
  <si>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</si>
  <si>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</si>
  <si>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</si>
  <si>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</si>
  <si>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</si>
  <si>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</si>
  <si>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</si>
  <si>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</si>
  <si>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</si>
  <si>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</si>
  <si>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</si>
  <si>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</si>
  <si>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</si>
  <si>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</si>
  <si>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</si>
  <si>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</si>
  <si>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</si>
  <si>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</si>
  <si>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</si>
  <si>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</si>
  <si>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</si>
  <si>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</si>
  <si>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</si>
  <si>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</si>
  <si>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</si>
  <si>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</si>
  <si>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</si>
  <si>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</si>
  <si>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</si>
  <si>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</si>
  <si>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</si>
  <si>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</si>
  <si>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</si>
  <si>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</si>
  <si>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</si>
  <si>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</si>
  <si>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</si>
  <si>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</si>
  <si>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</si>
  <si>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</si>
  <si>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</si>
  <si>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</si>
  <si>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</si>
  <si>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</si>
  <si>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</si>
  <si>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</si>
  <si>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</si>
  <si>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</si>
  <si>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</si>
  <si>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</si>
  <si>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</si>
  <si>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</si>
  <si>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</si>
  <si>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</si>
  <si>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</si>
  <si>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</si>
  <si>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</si>
  <si>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</si>
  <si>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</si>
  <si>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</si>
  <si>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</si>
  <si>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</si>
  <si>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</si>
  <si>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</si>
  <si>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</si>
  <si>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</si>
  <si>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</si>
  <si>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</si>
  <si>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</si>
  <si>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</si>
  <si>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</si>
  <si>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</si>
  <si>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</si>
  <si>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</si>
  <si>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</si>
  <si>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</si>
  <si>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</si>
  <si>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</si>
  <si>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</si>
  <si>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</si>
  <si>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</si>
  <si>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</si>
  <si>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</si>
  <si>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</si>
  <si>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</si>
  <si>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</si>
  <si>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</si>
  <si>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</si>
  <si>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</si>
  <si>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</si>
  <si>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</si>
  <si>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</si>
  <si>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</si>
  <si>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</si>
  <si>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</si>
  <si>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</si>
  <si>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</si>
  <si>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</si>
  <si>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</si>
  <si>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</si>
  <si>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</si>
  <si>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</si>
  <si>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</si>
  <si>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</si>
  <si>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</si>
  <si>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</si>
  <si>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</si>
  <si>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</si>
  <si>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</si>
  <si>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</si>
  <si>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</si>
  <si>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</si>
  <si>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</si>
  <si>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</si>
  <si>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</si>
  <si>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</si>
  <si>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</si>
  <si>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</si>
  <si>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</si>
  <si>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</si>
  <si>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</si>
  <si>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</si>
  <si>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</si>
  <si>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</si>
  <si>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</si>
  <si>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</si>
  <si>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</si>
  <si>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</si>
  <si>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</si>
  <si>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</si>
  <si>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</si>
  <si>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</si>
  <si>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</si>
  <si>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</si>
  <si>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</si>
  <si>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</si>
  <si>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</si>
  <si>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</si>
  <si>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</si>
  <si>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</si>
  <si>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</si>
  <si>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</si>
  <si>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</si>
  <si>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</si>
  <si>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</si>
  <si>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</si>
  <si>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</si>
  <si>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</si>
  <si>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</si>
  <si>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</si>
  <si>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</si>
  <si>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</si>
  <si>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</si>
  <si>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</si>
  <si>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</si>
  <si>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</si>
  <si>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</si>
  <si>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</si>
  <si>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</si>
  <si>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</si>
  <si>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</si>
  <si>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</si>
  <si>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</si>
  <si>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</si>
  <si>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</si>
  <si>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</si>
  <si>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</si>
  <si>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</si>
  <si>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</si>
  <si>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</si>
  <si>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</si>
  <si>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</si>
  <si>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</si>
  <si>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</si>
  <si>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</si>
  <si>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</si>
  <si>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</si>
  <si>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</si>
  <si>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</si>
  <si>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</si>
  <si>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</si>
  <si>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</si>
  <si>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</si>
  <si>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</si>
  <si>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</si>
  <si>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</si>
  <si>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</si>
  <si>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</si>
  <si>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</si>
  <si>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</si>
  <si>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</si>
  <si>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</si>
  <si>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</si>
  <si>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</si>
  <si>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</si>
  <si>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</si>
  <si>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</si>
  <si>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</si>
  <si>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</si>
  <si>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</si>
  <si>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</si>
  <si>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</si>
  <si>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</si>
  <si>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</si>
  <si>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</si>
  <si>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</si>
  <si>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</si>
  <si>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</si>
  <si>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</si>
  <si>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</si>
  <si>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</si>
  <si>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</si>
  <si>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</si>
  <si>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</si>
  <si>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</si>
  <si>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</si>
  <si>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</si>
  <si>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</si>
  <si>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</si>
  <si>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</si>
  <si>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</si>
  <si>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</si>
  <si>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</si>
  <si>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</si>
  <si>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</si>
  <si>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</si>
  <si>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</si>
  <si>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</si>
  <si>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</si>
  <si>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</si>
  <si>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</si>
  <si>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</si>
  <si>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</si>
  <si>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</si>
  <si>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</si>
  <si>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</si>
  <si>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</si>
  <si>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</si>
  <si>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</si>
  <si>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</si>
  <si>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</si>
  <si>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</si>
  <si>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</si>
  <si>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</si>
  <si>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</si>
  <si>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</si>
  <si>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</si>
  <si>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</si>
  <si>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</si>
  <si>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</si>
  <si>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</si>
  <si>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</si>
  <si>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</si>
  <si>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</si>
  <si>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</si>
  <si>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</si>
  <si>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</si>
  <si>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</si>
  <si>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</si>
  <si>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</si>
  <si>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</si>
  <si>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</si>
  <si>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</si>
  <si>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</si>
  <si>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</si>
  <si>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</si>
  <si>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</si>
  <si>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</si>
  <si>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</si>
  <si>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</si>
  <si>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</si>
  <si>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</si>
  <si>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</si>
  <si>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</si>
  <si>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</si>
  <si>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</si>
  <si>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</si>
  <si>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</si>
  <si>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</si>
  <si>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</si>
  <si>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</si>
  <si>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</si>
  <si>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</si>
  <si>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</si>
  <si>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</si>
  <si>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</si>
  <si>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</si>
  <si>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</si>
  <si>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</si>
  <si>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</si>
  <si>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</si>
  <si>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</si>
  <si>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</si>
  <si>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</si>
  <si>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</si>
  <si>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</si>
  <si>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</si>
  <si>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</si>
  <si>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</si>
  <si>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</si>
  <si>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</si>
  <si>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</si>
  <si>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</si>
  <si>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</si>
  <si>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</si>
  <si>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</si>
  <si>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</si>
  <si>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</si>
  <si>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</si>
  <si>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</si>
  <si>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</si>
  <si>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</si>
  <si>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</si>
  <si>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</si>
  <si>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</si>
  <si>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</si>
  <si>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</si>
  <si>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</si>
  <si>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</si>
  <si>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</si>
  <si>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</si>
  <si>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</si>
  <si>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</si>
  <si>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</si>
  <si>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</si>
  <si>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</si>
  <si>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</si>
  <si>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</si>
  <si>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</si>
  <si>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</si>
  <si>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</si>
  <si>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</si>
  <si>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</si>
  <si>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</si>
  <si>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</si>
  <si>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</si>
  <si>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</si>
  <si>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</si>
  <si>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</si>
  <si>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</si>
  <si>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</si>
  <si>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</si>
  <si>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</si>
  <si>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</si>
  <si>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</si>
  <si>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</si>
  <si>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</si>
  <si>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</si>
  <si>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</si>
  <si>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</si>
  <si>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</si>
  <si>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</si>
  <si>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</si>
  <si>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</si>
  <si>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</si>
  <si>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</si>
  <si>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</si>
  <si>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</si>
  <si>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</si>
  <si>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</si>
  <si>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</si>
  <si>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</si>
  <si>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</si>
  <si>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</si>
  <si>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</si>
  <si>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</si>
  <si>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</si>
  <si>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</si>
  <si>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</si>
  <si>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</si>
  <si>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</si>
  <si>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</si>
  <si>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</si>
  <si>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</si>
  <si>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</si>
  <si>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</si>
  <si>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</si>
  <si>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</si>
  <si>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</si>
  <si>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</si>
  <si>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</si>
  <si>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</si>
  <si>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</si>
  <si>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</si>
  <si>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</si>
  <si>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</si>
  <si>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</si>
  <si>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</si>
  <si>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</si>
  <si>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</si>
  <si>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</si>
  <si>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</si>
  <si>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</si>
  <si>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</si>
  <si>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</si>
  <si>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</si>
  <si>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</si>
  <si>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</si>
  <si>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</si>
  <si>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</si>
  <si>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</si>
  <si>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</si>
  <si>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</si>
  <si>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</si>
  <si>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</si>
  <si>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</si>
  <si>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</si>
  <si>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</si>
  <si>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</si>
  <si>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</si>
  <si>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</si>
  <si>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</si>
  <si>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</si>
  <si>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</si>
  <si>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</si>
  <si>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</si>
  <si>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</si>
  <si>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</si>
  <si>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</si>
  <si>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</si>
  <si>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</si>
  <si>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</si>
  <si>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</si>
  <si>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</si>
  <si>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</si>
  <si>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</si>
  <si>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</si>
  <si>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</si>
  <si>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</si>
  <si>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</si>
  <si>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</si>
  <si>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</si>
  <si>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</si>
  <si>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</si>
  <si>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</si>
  <si>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</si>
  <si>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</si>
  <si>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</si>
  <si>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</si>
  <si>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</si>
  <si>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</si>
  <si>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</si>
  <si>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</si>
  <si>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</si>
  <si>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</si>
  <si>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</si>
  <si>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</si>
  <si>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</si>
  <si>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</si>
  <si>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</si>
  <si>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</si>
  <si>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</si>
  <si>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</si>
  <si>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</si>
  <si>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</si>
  <si>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</si>
  <si>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</si>
  <si>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</si>
  <si>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</si>
  <si>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</si>
  <si>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</si>
  <si>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</si>
  <si>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</si>
  <si>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</si>
  <si>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</si>
  <si>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</si>
  <si>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</si>
  <si>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</si>
  <si>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</si>
  <si>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</si>
  <si>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</si>
  <si>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</si>
  <si>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</si>
  <si>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</si>
  <si>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</si>
  <si>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</si>
  <si>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</si>
  <si>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</si>
  <si>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</si>
  <si>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</si>
  <si>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</si>
  <si>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</si>
  <si>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</si>
  <si>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</si>
  <si>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</si>
  <si>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</si>
  <si>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</si>
  <si>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</si>
  <si>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</si>
  <si>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</si>
  <si>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</si>
  <si>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</si>
  <si>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</si>
  <si>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</si>
  <si>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</si>
  <si>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</si>
  <si>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</si>
  <si>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</si>
  <si>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</si>
  <si>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</si>
  <si>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</si>
  <si>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</si>
  <si>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</si>
  <si>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</si>
  <si>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</si>
  <si>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</si>
  <si>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</si>
  <si>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</si>
  <si>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</si>
  <si>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</si>
  <si>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</si>
  <si>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</si>
  <si>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</si>
  <si>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</si>
  <si>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</si>
  <si>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</si>
  <si>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</si>
  <si>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</si>
  <si>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</si>
  <si>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</si>
  <si>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</si>
  <si>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</si>
  <si>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</si>
  <si>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</si>
  <si>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</si>
  <si>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</si>
  <si>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</si>
  <si>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</si>
  <si>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</si>
  <si>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</si>
  <si>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</si>
  <si>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</si>
  <si>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</si>
  <si>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</si>
  <si>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</si>
  <si>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</si>
  <si>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</si>
  <si>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</si>
  <si>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</si>
  <si>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</si>
  <si>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</si>
  <si>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</si>
  <si>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</si>
  <si>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</si>
  <si>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</si>
  <si>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</si>
  <si>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</si>
  <si>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</si>
  <si>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</si>
  <si>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</si>
  <si>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</si>
  <si>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</si>
  <si>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</si>
  <si>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</si>
  <si>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</si>
  <si>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</si>
  <si>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</si>
  <si>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</si>
  <si>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</si>
  <si>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</si>
  <si>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</si>
  <si>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</si>
  <si>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</si>
  <si>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</si>
  <si>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</si>
  <si>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</si>
  <si>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</si>
  <si>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</si>
  <si>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</si>
  <si>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</si>
  <si>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</si>
  <si>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</si>
  <si>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</si>
  <si>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</si>
  <si>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</si>
  <si>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</si>
  <si>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</si>
  <si>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</si>
  <si>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</si>
  <si>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</si>
  <si>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</si>
  <si>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</si>
  <si>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</si>
  <si>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</si>
  <si>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</si>
  <si>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</si>
  <si>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</si>
  <si>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</si>
  <si>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</si>
  <si>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</si>
  <si>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</si>
  <si>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</si>
  <si>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</si>
  <si>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</si>
  <si>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</si>
  <si>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</si>
  <si>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</si>
  <si>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</si>
  <si>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</si>
  <si>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</si>
  <si>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</si>
  <si>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</si>
  <si>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</si>
  <si>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</si>
  <si>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</si>
  <si>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</si>
  <si>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</si>
  <si>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</si>
  <si>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</si>
  <si>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</si>
  <si>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</si>
  <si>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</si>
  <si>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</si>
  <si>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</si>
  <si>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</si>
  <si>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</si>
  <si>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</si>
  <si>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</si>
  <si>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</si>
  <si>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</si>
  <si>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</si>
  <si>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</si>
  <si>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</si>
  <si>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</si>
  <si>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</si>
  <si>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</si>
  <si>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</si>
  <si>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</si>
  <si>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</si>
  <si>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</si>
  <si>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</si>
  <si>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</si>
  <si>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</si>
  <si>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</si>
  <si>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</si>
  <si>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</si>
  <si>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</si>
  <si>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</si>
  <si>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</si>
  <si>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</si>
  <si>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</si>
  <si>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</si>
  <si>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</si>
  <si>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</si>
  <si>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</si>
  <si>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</si>
  <si>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</si>
  <si>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</si>
  <si>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</si>
  <si>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</si>
  <si>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</si>
  <si>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</si>
  <si>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</si>
  <si>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</si>
  <si>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</si>
  <si>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</si>
  <si>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</si>
  <si>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</si>
  <si>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</si>
  <si>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</si>
  <si>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</si>
  <si>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</si>
  <si>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</si>
  <si>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</si>
  <si>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</si>
  <si>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</si>
  <si>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</si>
  <si>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</si>
  <si>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</si>
  <si>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</si>
  <si>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</si>
  <si>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</si>
  <si>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</si>
  <si>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</si>
  <si>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</si>
  <si>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</si>
  <si>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</si>
  <si>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</si>
  <si>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</si>
  <si>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</si>
  <si>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</si>
  <si>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</si>
  <si>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</si>
  <si>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</si>
  <si>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</si>
  <si>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</si>
  <si>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</si>
  <si>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</si>
  <si>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</si>
  <si>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</si>
  <si>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</si>
  <si>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</si>
  <si>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</si>
  <si>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</si>
  <si>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</si>
  <si>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</si>
  <si>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</si>
  <si>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</si>
  <si>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</si>
  <si>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</si>
  <si>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</si>
  <si>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</si>
  <si>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</si>
  <si>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</si>
  <si>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</si>
  <si>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</si>
  <si>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</si>
  <si>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</si>
  <si>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</si>
  <si>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</si>
  <si>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</si>
  <si>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</si>
  <si>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</si>
  <si>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</si>
  <si>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</si>
  <si>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</si>
  <si>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</si>
  <si>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</si>
  <si>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</si>
  <si>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</si>
  <si>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</si>
  <si>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</si>
  <si>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</si>
  <si>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</si>
  <si>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</si>
  <si>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</si>
  <si>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</si>
  <si>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</si>
  <si>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</si>
  <si>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</si>
  <si>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</si>
  <si>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</si>
  <si>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</si>
  <si>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</si>
  <si>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</si>
  <si>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</si>
  <si>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</si>
  <si>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</si>
  <si>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</si>
  <si>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</si>
  <si>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</si>
  <si>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</si>
  <si>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</si>
  <si>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</si>
  <si>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</si>
  <si>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</si>
  <si>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</si>
  <si>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</si>
  <si>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</si>
  <si>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</si>
  <si>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</si>
  <si>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</si>
  <si>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</si>
  <si>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</si>
  <si>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</si>
  <si>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</si>
  <si>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</si>
  <si>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</si>
  <si>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</si>
  <si>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</si>
  <si>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</si>
  <si>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</si>
  <si>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</si>
  <si>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</si>
  <si>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</si>
  <si>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</si>
  <si>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</si>
  <si>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</si>
  <si>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</si>
  <si>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</si>
  <si>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</si>
  <si>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</si>
  <si>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</si>
  <si>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</si>
  <si>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</si>
  <si>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</si>
  <si>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</si>
  <si>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</si>
  <si>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</si>
  <si>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</si>
  <si>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</si>
  <si>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</si>
  <si>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</si>
  <si>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</si>
  <si>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</si>
  <si>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</si>
  <si>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</si>
  <si>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</si>
  <si>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</si>
  <si>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</si>
  <si>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</si>
  <si>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</si>
  <si>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</si>
  <si>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</si>
  <si>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</si>
  <si>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</si>
  <si>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</si>
  <si>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</si>
  <si>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</si>
  <si>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</si>
  <si>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</si>
  <si>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</si>
  <si>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</si>
  <si>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</si>
  <si>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</si>
  <si>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</si>
  <si>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</si>
  <si>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</si>
  <si>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</si>
  <si>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</si>
  <si>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</si>
  <si>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</si>
  <si>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</si>
  <si>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</si>
  <si>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</si>
  <si>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</si>
  <si>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</si>
  <si>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</si>
  <si>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</si>
  <si>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</si>
  <si>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</si>
  <si>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</si>
  <si>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</si>
  <si>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</si>
  <si>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</si>
  <si>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</si>
  <si>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</si>
  <si>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</si>
  <si>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</si>
  <si>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</si>
  <si>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</si>
  <si>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</si>
  <si>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</si>
  <si>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</si>
  <si>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</si>
  <si>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</si>
  <si>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</si>
  <si>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</si>
  <si>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</si>
  <si>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</si>
  <si>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</si>
  <si>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</si>
  <si>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</si>
  <si>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</si>
  <si>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</si>
  <si>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</si>
  <si>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</si>
  <si>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</si>
  <si>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</si>
  <si>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</si>
  <si>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</si>
  <si>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</si>
  <si>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</si>
  <si>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</si>
  <si>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</si>
  <si>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</si>
  <si>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</si>
  <si>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</si>
  <si>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</si>
  <si>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</si>
  <si>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</si>
  <si>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</si>
  <si>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</si>
  <si>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</si>
  <si>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</si>
  <si>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</si>
  <si>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</si>
  <si>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</si>
  <si>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</si>
  <si>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</si>
  <si>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</si>
  <si>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</si>
  <si>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</si>
  <si>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</si>
  <si>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</si>
  <si>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</si>
  <si>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</si>
  <si>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</si>
  <si>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</si>
  <si>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</si>
  <si>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</si>
  <si>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</si>
  <si>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</si>
  <si>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</si>
  <si>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</si>
  <si>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</si>
  <si>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</si>
  <si>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</si>
  <si>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</si>
  <si>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</si>
  <si>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</si>
  <si>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</si>
  <si>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</si>
  <si>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</si>
  <si>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</si>
  <si>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</si>
  <si>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</si>
  <si>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</si>
  <si>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</si>
  <si>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</si>
  <si>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</si>
  <si>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</si>
  <si>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</si>
  <si>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</si>
  <si>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</si>
  <si>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</si>
  <si>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</si>
  <si>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</si>
  <si>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</si>
  <si>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</si>
  <si>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</si>
  <si>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</si>
  <si>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</si>
  <si>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</si>
  <si>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</si>
  <si>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</si>
  <si>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</si>
  <si>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</si>
  <si>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</si>
  <si>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</si>
  <si>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</si>
  <si>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</si>
  <si>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</si>
  <si>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</si>
  <si>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</si>
  <si>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</si>
  <si>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</si>
  <si>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</si>
  <si>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</si>
  <si>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</si>
  <si>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</si>
  <si>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</si>
  <si>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</si>
  <si>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</si>
  <si>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</si>
  <si>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</si>
  <si>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</si>
  <si>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</si>
  <si>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</si>
  <si>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</si>
  <si>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</si>
  <si>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</si>
  <si>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</si>
  <si>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</si>
  <si>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</si>
  <si>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</si>
  <si>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</si>
  <si>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</si>
  <si>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</si>
  <si>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</si>
  <si>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</si>
  <si>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</si>
  <si>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</si>
  <si>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</si>
  <si>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</si>
  <si>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</si>
  <si>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</si>
  <si>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</si>
  <si>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</si>
  <si>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</si>
  <si>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</si>
  <si>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</si>
  <si>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</si>
  <si>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</si>
  <si>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</si>
  <si>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</si>
  <si>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</si>
  <si>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</si>
  <si>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</si>
  <si>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</si>
  <si>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</si>
  <si>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</si>
  <si>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</si>
  <si>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</si>
  <si>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</si>
  <si>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</si>
  <si>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</si>
  <si>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</si>
  <si>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</si>
  <si>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</si>
  <si>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</si>
  <si>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</si>
  <si>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</si>
  <si>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</si>
  <si>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</si>
  <si>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</si>
  <si>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</si>
  <si>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</si>
  <si>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</si>
  <si>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</si>
  <si>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</si>
  <si>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</si>
  <si>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</si>
  <si>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</si>
  <si>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</si>
  <si>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</si>
  <si>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</si>
  <si>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</si>
  <si>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</si>
  <si>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</si>
  <si>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</si>
  <si>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</si>
  <si>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</si>
  <si>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</si>
  <si>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</si>
  <si>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</si>
  <si>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</si>
  <si>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</si>
  <si>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</si>
  <si>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</si>
  <si>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</si>
  <si>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</si>
  <si>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</si>
  <si>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</si>
  <si>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</si>
  <si>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</si>
  <si>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</si>
  <si>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</si>
  <si>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</si>
  <si>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</si>
  <si>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</si>
  <si>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</si>
  <si>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</si>
  <si>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</si>
  <si>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</si>
  <si>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</si>
  <si>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</si>
  <si>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</si>
  <si>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</si>
  <si>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</si>
  <si>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</si>
  <si>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</si>
  <si>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</si>
  <si>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</si>
  <si>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</si>
  <si>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</si>
  <si>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</si>
  <si>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</si>
  <si>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</si>
  <si>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</si>
  <si>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</si>
  <si>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</si>
  <si>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</si>
  <si>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</si>
  <si>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</si>
  <si>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</si>
  <si>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</si>
  <si>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</si>
  <si>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</si>
  <si>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</si>
  <si>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</si>
  <si>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</si>
  <si>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</si>
  <si>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</si>
  <si>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</si>
  <si>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</si>
  <si>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</si>
  <si>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</si>
  <si>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</si>
  <si>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</si>
  <si>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</si>
  <si>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</si>
  <si>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</si>
  <si>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</si>
  <si>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</si>
  <si>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</si>
  <si>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</si>
  <si>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</si>
  <si>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</si>
  <si>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</si>
  <si>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</si>
  <si>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</si>
  <si>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</si>
  <si>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</si>
  <si>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</si>
  <si>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</si>
  <si>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</si>
  <si>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</si>
  <si>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</si>
  <si>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</si>
  <si>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</si>
  <si>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</si>
  <si>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</si>
  <si>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</si>
  <si>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</si>
  <si>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</si>
  <si>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</si>
  <si>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</si>
  <si>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</si>
  <si>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</si>
  <si>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</si>
  <si>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</si>
  <si>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</si>
  <si>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</si>
  <si>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</si>
  <si>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</si>
  <si>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</si>
  <si>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</si>
  <si>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</si>
  <si>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</si>
  <si>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</si>
  <si>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</si>
  <si>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</si>
  <si>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</si>
  <si>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</si>
  <si>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</si>
  <si>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</si>
  <si>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</si>
  <si>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</si>
  <si>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</si>
  <si>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</si>
  <si>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</si>
  <si>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</si>
  <si>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</si>
  <si>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</si>
  <si>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</si>
  <si>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</si>
  <si>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</si>
  <si>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</si>
  <si>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</si>
  <si>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</si>
  <si>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</si>
  <si>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</si>
  <si>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</si>
  <si>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</si>
  <si>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</si>
  <si>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</si>
  <si>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</si>
  <si>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</si>
  <si>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</si>
  <si>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</si>
  <si>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</si>
  <si>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</si>
  <si>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</si>
  <si>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</si>
  <si>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</si>
  <si>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</si>
  <si>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</si>
  <si>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</si>
  <si>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</si>
  <si>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</si>
  <si>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</si>
  <si>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</si>
  <si>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</si>
  <si>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</si>
  <si>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</si>
  <si>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</si>
  <si>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</si>
  <si>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</si>
  <si>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</si>
  <si>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</si>
  <si>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</si>
  <si>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</si>
  <si>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</si>
  <si>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</si>
  <si>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</si>
  <si>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</si>
  <si>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</si>
  <si>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</si>
  <si>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</si>
  <si>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</si>
  <si>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</si>
  <si>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</si>
  <si>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</si>
  <si>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</si>
  <si>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</si>
  <si>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</si>
  <si>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</si>
  <si>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</si>
  <si>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</si>
  <si>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</si>
  <si>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</si>
  <si>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</si>
  <si>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</si>
  <si>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</si>
  <si>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</si>
  <si>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</si>
  <si>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</si>
  <si>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</si>
  <si>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</si>
  <si>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</si>
  <si>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</si>
  <si>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</si>
  <si>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</si>
  <si>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</si>
  <si>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</si>
  <si>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</si>
  <si>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</si>
  <si>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</si>
  <si>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</si>
  <si>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</si>
  <si>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</si>
  <si>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</si>
  <si>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</si>
  <si>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</si>
  <si>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</si>
  <si>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</si>
  <si>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</si>
  <si>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</si>
  <si>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</si>
  <si>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</si>
  <si>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</si>
  <si>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</si>
  <si>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</si>
  <si>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</si>
  <si>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</si>
  <si>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</si>
  <si>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</si>
  <si>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</si>
  <si>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</si>
  <si>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</si>
  <si>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</si>
  <si>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</si>
  <si>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</si>
  <si>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</si>
  <si>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</si>
  <si>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</si>
  <si>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</si>
  <si>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</si>
  <si>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</si>
  <si>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</si>
  <si>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</si>
  <si>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</si>
  <si>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</si>
  <si>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</si>
  <si>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</si>
  <si>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</si>
  <si>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</si>
  <si>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</si>
  <si>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</si>
  <si>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</si>
  <si>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</si>
  <si>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</si>
  <si>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</si>
  <si>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</si>
  <si>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</si>
  <si>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</si>
  <si>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</si>
  <si>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</si>
  <si>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</si>
  <si>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</si>
  <si>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</si>
  <si>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</si>
  <si>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</si>
  <si>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</si>
  <si>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</si>
  <si>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</si>
  <si>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</si>
  <si>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</si>
  <si>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</si>
  <si>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</si>
  <si>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</si>
  <si>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</si>
  <si>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</si>
  <si>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</si>
  <si>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</si>
  <si>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</si>
  <si>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</si>
  <si>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</si>
  <si>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</si>
  <si>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</si>
  <si>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</si>
  <si>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</si>
  <si>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</si>
  <si>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</si>
  <si>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</si>
  <si>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</si>
  <si>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</si>
  <si>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</si>
  <si>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</si>
  <si>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</si>
  <si>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</si>
  <si>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</si>
  <si>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</si>
  <si>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</si>
  <si>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</si>
  <si>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</si>
  <si>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</si>
  <si>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</si>
  <si>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</si>
  <si>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</si>
  <si>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</si>
  <si>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</si>
  <si>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</si>
  <si>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</si>
  <si>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</si>
  <si>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</si>
  <si>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</si>
  <si>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</si>
  <si>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</si>
  <si>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</si>
  <si>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</si>
  <si>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</si>
  <si>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</si>
  <si>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</si>
  <si>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</si>
  <si>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</si>
  <si>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</si>
  <si>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</si>
  <si>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</si>
  <si>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</si>
  <si>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</si>
  <si>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</si>
  <si>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</si>
  <si>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</si>
  <si>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</si>
  <si>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</si>
  <si>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</si>
  <si>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</si>
  <si>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</si>
  <si>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</si>
  <si>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</si>
  <si>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</si>
  <si>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</si>
  <si>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</si>
  <si>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</si>
  <si>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</si>
  <si>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</si>
  <si>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</si>
  <si>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</si>
  <si>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</si>
  <si>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</si>
  <si>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</si>
  <si>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</si>
  <si>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</si>
  <si>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</si>
  <si>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</si>
  <si>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</si>
  <si>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</si>
  <si>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</si>
  <si>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</si>
  <si>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</si>
  <si>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</si>
  <si>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</si>
  <si>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</si>
  <si>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</si>
  <si>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</si>
  <si>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</si>
  <si>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</si>
  <si>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</si>
  <si>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</si>
  <si>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</si>
  <si>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</si>
  <si>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</si>
  <si>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</si>
  <si>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</si>
  <si>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</si>
  <si>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</si>
  <si>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</si>
  <si>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</si>
  <si>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</si>
  <si>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</si>
  <si>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</si>
  <si>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</si>
  <si>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</si>
  <si>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</si>
  <si>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</si>
  <si>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</si>
  <si>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</si>
  <si>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</si>
  <si>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</si>
  <si>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</si>
  <si>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</si>
  <si>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</si>
  <si>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</si>
  <si>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</si>
  <si>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</si>
  <si>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</si>
  <si>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</si>
  <si>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</si>
  <si>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</si>
  <si>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</si>
  <si>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</si>
  <si>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</si>
  <si>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</si>
  <si>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</si>
  <si>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</si>
  <si>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</si>
  <si>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</si>
  <si>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</si>
  <si>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</si>
  <si>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</si>
  <si>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</si>
  <si>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</si>
  <si>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</si>
  <si>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</si>
  <si>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</si>
  <si>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</si>
  <si>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</si>
  <si>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</si>
  <si>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</si>
  <si>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</si>
  <si>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</si>
  <si>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</si>
  <si>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</si>
  <si>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</si>
  <si>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</si>
  <si>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</si>
  <si>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</si>
  <si>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</si>
  <si>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</si>
  <si>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</si>
  <si>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</si>
  <si>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</si>
  <si>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</si>
  <si>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</si>
  <si>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</si>
  <si>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</si>
  <si>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</si>
  <si>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</si>
  <si>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</si>
  <si>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</si>
  <si>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</si>
  <si>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</si>
  <si>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</si>
  <si>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</si>
  <si>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</si>
  <si>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</si>
  <si>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</si>
  <si>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</si>
  <si>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</si>
  <si>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</si>
  <si>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</si>
  <si>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</si>
  <si>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</si>
  <si>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</si>
  <si>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</si>
  <si>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</si>
  <si>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</si>
  <si>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</si>
  <si>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</si>
  <si>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</si>
  <si>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</si>
  <si>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</si>
  <si>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</si>
  <si>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</si>
  <si>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</si>
  <si>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</si>
  <si>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</si>
  <si>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</si>
  <si>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</si>
  <si>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</si>
  <si>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</si>
  <si>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</si>
  <si>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</si>
  <si>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</si>
  <si>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</si>
  <si>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</si>
  <si>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</si>
  <si>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</si>
  <si>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</si>
  <si>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</si>
  <si>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</si>
  <si>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</si>
  <si>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</si>
  <si>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</si>
  <si>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</si>
  <si>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</si>
  <si>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</si>
  <si>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</si>
  <si>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</si>
  <si>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</si>
  <si>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</si>
  <si>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</si>
  <si>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</si>
  <si>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</si>
  <si>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</si>
  <si>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</si>
  <si>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</si>
  <si>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</si>
  <si>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</si>
  <si>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</si>
  <si>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</si>
  <si>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</si>
  <si>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</si>
  <si>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</si>
  <si>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</si>
  <si>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</si>
  <si>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</si>
  <si>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</si>
  <si>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</si>
  <si>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</si>
  <si>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</si>
  <si>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</si>
  <si>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</si>
  <si>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</si>
  <si>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</si>
  <si>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</si>
  <si>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</si>
  <si>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</si>
  <si>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</si>
  <si>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</si>
  <si>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</si>
  <si>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</si>
  <si>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</si>
  <si>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</si>
  <si>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</si>
  <si>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</si>
  <si>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</si>
  <si>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</si>
  <si>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</si>
  <si>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</si>
  <si>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</si>
  <si>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</si>
  <si>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</si>
  <si>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</si>
  <si>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</si>
  <si>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</si>
  <si>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</si>
  <si>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</si>
  <si>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</si>
  <si>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</si>
  <si>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</si>
  <si>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</si>
  <si>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</si>
  <si>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</si>
  <si>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</si>
  <si>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</si>
  <si>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</si>
  <si>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</si>
  <si>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</si>
  <si>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</si>
  <si>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</si>
  <si>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</si>
  <si>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</si>
  <si>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</si>
  <si>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</si>
  <si>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</si>
  <si>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</si>
  <si>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</si>
  <si>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</si>
  <si>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</si>
  <si>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</si>
  <si>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</si>
  <si>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</si>
  <si>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</si>
  <si>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</si>
  <si>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</si>
  <si>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</si>
  <si>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</si>
  <si>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</si>
  <si>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</si>
  <si>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</si>
  <si>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</si>
  <si>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</si>
  <si>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</si>
  <si>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</si>
  <si>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</si>
  <si>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</si>
  <si>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</si>
  <si>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</si>
  <si>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</si>
  <si>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</si>
  <si>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</si>
  <si>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</si>
  <si>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</si>
  <si>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</si>
  <si>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</si>
  <si>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</si>
  <si>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</si>
  <si>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</si>
  <si>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</si>
  <si>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</si>
  <si>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</si>
  <si>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</si>
  <si>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</si>
  <si>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</si>
  <si>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</si>
  <si>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</si>
  <si>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</si>
  <si>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</si>
  <si>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</si>
  <si>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</si>
  <si>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</si>
  <si>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</si>
  <si>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</si>
  <si>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</si>
  <si>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</si>
  <si>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</si>
  <si>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</si>
  <si>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</si>
  <si>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</si>
  <si>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</si>
  <si>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</si>
  <si>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</si>
  <si>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</si>
  <si>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</si>
  <si>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</si>
  <si>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</si>
  <si>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</si>
  <si>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</si>
  <si>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</si>
  <si>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</si>
  <si>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</si>
  <si>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</si>
  <si>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</si>
  <si>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</si>
  <si>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</si>
  <si>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</si>
  <si>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</si>
  <si>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</si>
  <si>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</si>
  <si>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</si>
  <si>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</si>
  <si>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</si>
  <si>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</si>
  <si>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</si>
  <si>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</si>
  <si>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</si>
  <si>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</si>
  <si>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</si>
  <si>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</si>
  <si>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</si>
  <si>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</si>
  <si>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</si>
  <si>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</si>
  <si>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</si>
  <si>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</si>
  <si>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</si>
  <si>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</si>
  <si>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</si>
  <si>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</si>
  <si>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</si>
  <si>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</si>
  <si>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</si>
  <si>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</si>
  <si>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</si>
  <si>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</si>
  <si>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</si>
  <si>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</si>
  <si>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</si>
  <si>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</si>
  <si>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</si>
  <si>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</si>
  <si>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</si>
  <si>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</si>
  <si>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</si>
  <si>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</si>
  <si>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</si>
  <si>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</si>
  <si>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</si>
  <si>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</si>
  <si>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</si>
  <si>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</si>
  <si>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</si>
  <si>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</si>
  <si>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</si>
  <si>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</si>
  <si>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</si>
  <si>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</si>
  <si>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</si>
  <si>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</si>
  <si>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</si>
  <si>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</si>
  <si>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</si>
  <si>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</si>
  <si>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</si>
  <si>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</si>
  <si>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</si>
  <si>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</si>
  <si>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</si>
  <si>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</si>
  <si>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</si>
  <si>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</si>
  <si>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</si>
  <si>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</si>
  <si>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</si>
  <si>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</si>
  <si>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</si>
  <si>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</si>
  <si>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</si>
  <si>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</si>
  <si>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</si>
  <si>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</si>
  <si>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</si>
  <si>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</si>
  <si>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</si>
  <si>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</si>
  <si>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</si>
  <si>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</si>
  <si>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</si>
  <si>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</si>
  <si>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</si>
  <si>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</si>
  <si>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</si>
  <si>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</si>
  <si>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</si>
  <si>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</si>
  <si>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</si>
  <si>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</si>
  <si>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</si>
  <si>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</si>
  <si>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</si>
  <si>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</si>
  <si>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</si>
  <si>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</si>
  <si>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</si>
  <si>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</si>
  <si>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</si>
  <si>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</si>
  <si>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</si>
  <si>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</si>
  <si>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</si>
  <si>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</si>
  <si>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</si>
  <si>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</si>
  <si>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</si>
  <si>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</si>
  <si>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</si>
  <si>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</si>
  <si>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</si>
  <si>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</si>
  <si>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</si>
  <si>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</si>
  <si>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</si>
  <si>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</si>
  <si>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</si>
  <si>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</si>
  <si>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</si>
  <si>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</si>
  <si>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</si>
  <si>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</si>
  <si>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</si>
  <si>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</si>
  <si>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</si>
  <si>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</si>
  <si>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</si>
  <si>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</si>
  <si>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</si>
  <si>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</si>
  <si>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</si>
  <si>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</si>
  <si>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</si>
  <si>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</si>
  <si>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</si>
  <si>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</si>
  <si>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</si>
  <si>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</si>
  <si>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</si>
  <si>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</si>
  <si>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</si>
  <si>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</si>
  <si>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</si>
  <si>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</si>
  <si>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</si>
  <si>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</si>
  <si>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</si>
  <si>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</si>
  <si>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</si>
  <si>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</si>
  <si>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</si>
  <si>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</si>
  <si>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</si>
  <si>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</si>
  <si>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</si>
  <si>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</si>
  <si>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</si>
  <si>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</si>
  <si>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</si>
  <si>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</si>
  <si>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</si>
  <si>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</si>
  <si>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</si>
  <si>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</si>
  <si>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</si>
  <si>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</si>
  <si>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</si>
  <si>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</si>
  <si>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</si>
  <si>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</si>
  <si>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</si>
  <si>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</si>
  <si>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</si>
  <si>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</si>
  <si>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</si>
  <si>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</si>
  <si>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</si>
  <si>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</si>
  <si>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</si>
  <si>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</si>
  <si>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</si>
  <si>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</si>
  <si>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</si>
  <si>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</si>
  <si>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</si>
  <si>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</si>
  <si>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</si>
  <si>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</si>
  <si>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</si>
  <si>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</si>
  <si>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</si>
  <si>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</si>
  <si>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</si>
  <si>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</si>
  <si>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</si>
  <si>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</si>
  <si>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</si>
  <si>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</si>
  <si>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</si>
  <si>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</si>
  <si>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</si>
  <si>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</si>
  <si>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</si>
  <si>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</si>
  <si>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</si>
  <si>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</si>
  <si>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</si>
  <si>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</si>
  <si>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</si>
  <si>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</si>
  <si>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</si>
  <si>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</si>
  <si>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</si>
  <si>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</si>
  <si>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</si>
  <si>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</si>
  <si>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</si>
  <si>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</si>
  <si>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</si>
  <si>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</si>
  <si>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</si>
  <si>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</si>
  <si>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</si>
  <si>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</si>
  <si>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</si>
  <si>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</si>
  <si>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</si>
  <si>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</si>
  <si>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</si>
  <si>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</si>
  <si>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</si>
  <si>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</si>
  <si>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</si>
  <si>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</si>
  <si>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</si>
  <si>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</si>
  <si>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</si>
  <si>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</si>
  <si>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</si>
  <si>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</si>
  <si>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</si>
  <si>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</si>
  <si>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</si>
  <si>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</si>
  <si>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</si>
  <si>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</si>
  <si>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</si>
  <si>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</si>
  <si>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</si>
  <si>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</si>
  <si>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</si>
  <si>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</si>
  <si>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</si>
  <si>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</si>
  <si>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</si>
  <si>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</si>
  <si>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</si>
  <si>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</si>
  <si>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</si>
  <si>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</si>
  <si>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</si>
  <si>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</si>
  <si>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</si>
  <si>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</si>
  <si>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</si>
  <si>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</si>
  <si>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</si>
  <si>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</si>
  <si>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</si>
  <si>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</si>
  <si>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</si>
  <si>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</si>
  <si>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</si>
  <si>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</si>
  <si>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</si>
  <si>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</si>
  <si>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</si>
  <si>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</si>
  <si>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</si>
  <si>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</si>
  <si>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</si>
  <si>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</si>
  <si>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</si>
  <si>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</si>
  <si>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</si>
  <si>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</si>
  <si>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</si>
  <si>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</si>
  <si>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</si>
  <si>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</si>
  <si>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</si>
  <si>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</si>
  <si>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</si>
  <si>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</si>
  <si>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</si>
  <si>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</si>
  <si>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</si>
  <si>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</si>
  <si>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</si>
  <si>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</si>
  <si>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</si>
  <si>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</si>
  <si>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</si>
  <si>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</si>
  <si>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</si>
  <si>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</si>
  <si>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</si>
  <si>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</si>
  <si>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</si>
  <si>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</si>
  <si>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</si>
  <si>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</si>
  <si>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</si>
  <si>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</si>
  <si>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</si>
  <si>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</si>
  <si>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</si>
  <si>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</si>
  <si>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</si>
  <si>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</si>
  <si>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</si>
  <si>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</si>
  <si>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</si>
  <si>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</si>
  <si>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</si>
  <si>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</si>
  <si>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</si>
  <si>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</si>
  <si>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</si>
  <si>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</si>
  <si>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</si>
  <si>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</si>
  <si>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</si>
  <si>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</si>
  <si>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</si>
  <si>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</si>
  <si>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</si>
  <si>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</si>
  <si>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</si>
  <si>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</si>
  <si>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</si>
  <si>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</si>
  <si>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</si>
  <si>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</si>
  <si>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</si>
  <si>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</si>
  <si>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</si>
  <si>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</si>
  <si>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</si>
  <si>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</si>
  <si>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</si>
  <si>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</si>
  <si>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</si>
  <si>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</si>
  <si>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</si>
  <si>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</si>
  <si>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</si>
  <si>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</si>
  <si>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</si>
  <si>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</si>
  <si>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</si>
  <si>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</si>
  <si>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</si>
  <si>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</si>
  <si>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</si>
  <si>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</si>
  <si>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</si>
  <si>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</si>
  <si>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</si>
  <si>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</si>
  <si>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</si>
  <si>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</si>
  <si>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</si>
  <si>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</si>
  <si>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</si>
  <si>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</si>
  <si>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</si>
  <si>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</si>
  <si>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</si>
  <si>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</si>
  <si>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</si>
  <si>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</si>
  <si>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</si>
  <si>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</si>
  <si>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</si>
  <si>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</si>
  <si>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</si>
  <si>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</si>
  <si>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</si>
  <si>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</si>
  <si>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</si>
  <si>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</si>
  <si>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</si>
  <si>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</si>
  <si>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</si>
  <si>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</si>
  <si>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</si>
  <si>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</si>
  <si>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</si>
  <si>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</si>
  <si>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</si>
  <si>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</si>
  <si>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</si>
  <si>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</si>
  <si>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</si>
  <si>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</si>
  <si>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</si>
  <si>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</si>
  <si>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</si>
  <si>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</si>
  <si>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</si>
  <si>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</si>
  <si>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</si>
  <si>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</si>
  <si>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</si>
  <si>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</si>
  <si>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</si>
  <si>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</si>
  <si>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</si>
  <si>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</si>
  <si>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</si>
  <si>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</si>
  <si>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</si>
  <si>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</si>
  <si>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</si>
  <si>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</si>
  <si>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</si>
  <si>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</si>
  <si>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</si>
  <si>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</si>
  <si>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</si>
  <si>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</si>
  <si>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</si>
  <si>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</si>
  <si>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</si>
  <si>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</si>
  <si>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</si>
  <si>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</si>
  <si>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</si>
  <si>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</si>
  <si>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</si>
  <si>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</si>
  <si>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</si>
  <si>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</si>
  <si>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</si>
  <si>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</si>
  <si>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</si>
  <si>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</si>
  <si>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</si>
  <si>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</si>
  <si>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</si>
  <si>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</si>
  <si>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</si>
  <si>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</si>
  <si>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</si>
  <si>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</si>
  <si>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</si>
  <si>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</si>
  <si>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</si>
  <si>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</si>
  <si>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</si>
  <si>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</si>
  <si>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</si>
  <si>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</si>
  <si>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</si>
  <si>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</si>
  <si>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</si>
  <si>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</si>
  <si>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</si>
  <si>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</si>
  <si>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</si>
  <si>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</si>
  <si>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</si>
  <si>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</si>
  <si>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</si>
  <si>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</si>
  <si>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</si>
  <si>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</si>
  <si>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</si>
  <si>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</si>
  <si>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</si>
  <si>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</si>
  <si>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</si>
  <si>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</si>
  <si>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</si>
  <si>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</si>
  <si>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</si>
  <si>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</si>
  <si>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</si>
  <si>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</si>
  <si>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</si>
  <si>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</si>
  <si>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</si>
  <si>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</si>
  <si>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</si>
  <si>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</si>
  <si>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</si>
  <si>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</si>
  <si>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</si>
  <si>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</si>
  <si>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</si>
  <si>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</si>
  <si>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</si>
  <si>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</si>
  <si>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</si>
  <si>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</si>
  <si>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</si>
  <si>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</si>
  <si>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</si>
  <si>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</si>
  <si>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</si>
  <si>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</si>
  <si>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</si>
  <si>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</si>
  <si>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</si>
  <si>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</si>
  <si>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</si>
  <si>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</si>
  <si>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</si>
  <si>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</si>
  <si>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</si>
  <si>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</si>
  <si>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</si>
  <si>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</si>
  <si>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</si>
  <si>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</si>
  <si>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</si>
  <si>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</si>
  <si>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</si>
  <si>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</si>
  <si>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</si>
  <si>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</si>
  <si>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</si>
  <si>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</si>
  <si>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</si>
  <si>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</si>
  <si>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</si>
  <si>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</si>
  <si>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</si>
  <si>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</si>
  <si>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</si>
  <si>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</si>
  <si>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</si>
  <si>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</si>
  <si>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</si>
  <si>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</si>
  <si>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</si>
  <si>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</si>
  <si>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</si>
  <si>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</si>
  <si>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</si>
  <si>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</si>
  <si>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</si>
  <si>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</si>
  <si>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</si>
  <si>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</si>
  <si>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</si>
  <si>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</si>
  <si>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</si>
  <si>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</si>
  <si>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</si>
  <si>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</si>
  <si>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</si>
  <si>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</si>
  <si>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</si>
  <si>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</si>
  <si>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</si>
  <si>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</si>
  <si>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</si>
  <si>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</si>
  <si>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</si>
  <si>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</si>
  <si>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</si>
  <si>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</si>
  <si>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</si>
  <si>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</si>
  <si>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</si>
  <si>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</si>
  <si>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</si>
  <si>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</si>
  <si>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</si>
  <si>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</si>
  <si>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</si>
  <si>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</si>
  <si>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</si>
  <si>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</si>
  <si>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</si>
  <si>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</si>
  <si>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</si>
  <si>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</si>
  <si>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</si>
  <si>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</si>
  <si>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</si>
  <si>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</si>
  <si>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</si>
  <si>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</si>
  <si>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</si>
  <si>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</si>
  <si>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</si>
  <si>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</si>
  <si>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</si>
  <si>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</si>
  <si>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</si>
  <si>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</si>
  <si>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</si>
  <si>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</si>
  <si>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</si>
  <si>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</si>
  <si>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</si>
  <si>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</si>
  <si>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</si>
  <si>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</si>
  <si>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</si>
  <si>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</si>
  <si>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</si>
  <si>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</si>
  <si>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</si>
  <si>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</si>
  <si>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</si>
  <si>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</si>
  <si>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</si>
  <si>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</si>
  <si>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</si>
  <si>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</si>
  <si>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</si>
  <si>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</si>
  <si>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</si>
  <si>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</si>
  <si>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</si>
  <si>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</si>
  <si>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</si>
  <si>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</si>
  <si>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</si>
  <si>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</si>
  <si>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</si>
  <si>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</si>
  <si>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</si>
  <si>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</si>
  <si>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</si>
  <si>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</si>
  <si>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</si>
  <si>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</si>
  <si>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</si>
  <si>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</si>
  <si>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</si>
  <si>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</si>
  <si>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</si>
  <si>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</si>
  <si>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</si>
  <si>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</si>
  <si>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</si>
  <si>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</si>
  <si>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</si>
  <si>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</si>
  <si>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</si>
  <si>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</si>
  <si>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</si>
  <si>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</si>
  <si>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</si>
  <si>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</si>
  <si>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</si>
  <si>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</si>
  <si>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</si>
  <si>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</si>
  <si>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</si>
  <si>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</si>
  <si>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</si>
  <si>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</si>
  <si>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</si>
  <si>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</si>
  <si>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</si>
  <si>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</si>
  <si>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</si>
  <si>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</si>
  <si>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</si>
  <si>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</si>
  <si>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</si>
  <si>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</si>
  <si>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</si>
  <si>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</si>
  <si>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</si>
  <si>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</si>
  <si>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</si>
  <si>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</si>
  <si>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</si>
  <si>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</si>
  <si>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</si>
  <si>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</si>
  <si>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</si>
  <si>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</si>
  <si>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</si>
  <si>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</si>
  <si>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</si>
  <si>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</si>
  <si>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</si>
  <si>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</si>
  <si>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</si>
  <si>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</si>
  <si>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</si>
  <si>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</si>
  <si>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</si>
  <si>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</si>
  <si>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</si>
  <si>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</si>
  <si>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</si>
  <si>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</si>
  <si>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</si>
  <si>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</si>
  <si>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</si>
  <si>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</si>
  <si>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</si>
  <si>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</si>
  <si>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</si>
  <si>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</si>
  <si>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</si>
  <si>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</si>
  <si>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</si>
  <si>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</si>
  <si>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</si>
  <si>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</si>
  <si>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</si>
  <si>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</si>
  <si>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</si>
  <si>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</si>
  <si>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</si>
  <si>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</si>
  <si>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</si>
  <si>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</si>
  <si>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</si>
  <si>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</si>
  <si>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</si>
  <si>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</si>
  <si>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</si>
  <si>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</si>
  <si>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</si>
  <si>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</si>
  <si>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</si>
  <si>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</si>
  <si>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</si>
  <si>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</si>
  <si>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</si>
  <si>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</si>
  <si>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</si>
  <si>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</si>
  <si>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</si>
  <si>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</si>
  <si>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</si>
  <si>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</si>
  <si>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</si>
  <si>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</si>
  <si>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</si>
  <si>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</si>
  <si>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</si>
  <si>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</si>
  <si>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</si>
  <si>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</si>
  <si>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</si>
  <si>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</si>
  <si>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</si>
  <si>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</si>
  <si>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</si>
  <si>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</si>
  <si>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</si>
  <si>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</si>
  <si>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</si>
  <si>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</si>
  <si>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</si>
  <si>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</si>
  <si>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</si>
  <si>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</si>
  <si>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</si>
  <si>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</si>
  <si>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</si>
  <si>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</si>
  <si>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</si>
  <si>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</si>
  <si>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</si>
  <si>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</si>
  <si>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</si>
  <si>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</si>
  <si>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</si>
  <si>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</si>
  <si>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</si>
  <si>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</si>
  <si>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</si>
  <si>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</si>
  <si>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</si>
  <si>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</si>
  <si>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</si>
  <si>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</si>
  <si>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</si>
  <si>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</si>
  <si>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</si>
  <si>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</si>
  <si>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</si>
  <si>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</si>
  <si>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</si>
  <si>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</si>
  <si>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</si>
  <si>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</si>
  <si>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</si>
  <si>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</si>
  <si>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</si>
  <si>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</si>
  <si>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</si>
  <si>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</si>
  <si>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</si>
  <si>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</si>
  <si>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</si>
  <si>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</si>
  <si>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</si>
  <si>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</si>
  <si>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</si>
  <si>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</si>
  <si>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</si>
  <si>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</si>
  <si>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</si>
  <si>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</si>
  <si>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</si>
  <si>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</si>
  <si>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</si>
  <si>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</si>
  <si>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</si>
  <si>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</si>
  <si>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</si>
  <si>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</si>
  <si>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</si>
  <si>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</si>
  <si>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</si>
  <si>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</si>
  <si>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</si>
  <si>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</si>
  <si>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</si>
  <si>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</si>
  <si>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</si>
  <si>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</si>
  <si>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</si>
  <si>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</si>
  <si>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</si>
  <si>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</si>
  <si>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</si>
  <si>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</si>
  <si>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</si>
  <si>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</si>
  <si>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</si>
  <si>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</si>
  <si>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</si>
  <si>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</si>
  <si>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</si>
  <si>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</si>
  <si>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</si>
  <si>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</si>
  <si>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</si>
  <si>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</si>
  <si>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</si>
  <si>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</si>
  <si>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</si>
  <si>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</si>
  <si>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</si>
  <si>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</si>
  <si>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</si>
  <si>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</si>
  <si>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</si>
  <si>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</si>
  <si>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</si>
  <si>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</si>
  <si>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</si>
  <si>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</si>
  <si>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</si>
  <si>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</si>
  <si>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</si>
  <si>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</si>
  <si>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</si>
  <si>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</si>
  <si>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</si>
  <si>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</si>
  <si>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</si>
  <si>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</si>
  <si>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</si>
  <si>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</si>
  <si>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</si>
  <si>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</si>
  <si>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</si>
  <si>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</si>
  <si>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</si>
  <si>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</si>
  <si>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</si>
  <si>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</si>
  <si>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</si>
  <si>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</si>
  <si>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</si>
  <si>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</si>
  <si>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</si>
  <si>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</si>
  <si>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</si>
  <si>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</si>
  <si>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</si>
  <si>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</si>
  <si>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</si>
  <si>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</si>
  <si>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</si>
  <si>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</si>
  <si>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</si>
  <si>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</si>
  <si>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</si>
  <si>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</si>
  <si>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</si>
  <si>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</si>
  <si>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</si>
  <si>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</si>
  <si>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</si>
  <si>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</si>
  <si>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</si>
  <si>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</si>
  <si>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</si>
  <si>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</si>
  <si>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</si>
  <si>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</si>
  <si>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</si>
  <si>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</si>
  <si>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</si>
  <si>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</si>
  <si>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</si>
  <si>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</si>
  <si>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</si>
  <si>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</si>
  <si>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</si>
  <si>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</si>
  <si>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</si>
  <si>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</si>
  <si>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</si>
  <si>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</si>
  <si>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</si>
  <si>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</si>
  <si>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</si>
  <si>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</si>
  <si>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</si>
  <si>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</si>
  <si>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</si>
  <si>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</si>
  <si>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</si>
  <si>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</si>
  <si>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</si>
  <si>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</si>
  <si>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</si>
  <si>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</si>
  <si>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</si>
  <si>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</si>
  <si>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</si>
  <si>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</si>
  <si>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</si>
  <si>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</si>
  <si>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</si>
  <si>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</si>
  <si>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</si>
  <si>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</si>
  <si>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</si>
  <si>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</si>
  <si>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</si>
  <si>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</si>
  <si>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</si>
  <si>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</si>
  <si>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</si>
  <si>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</si>
  <si>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</si>
  <si>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</si>
  <si>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</si>
  <si>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</si>
  <si>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</si>
  <si>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</si>
  <si>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</si>
  <si>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</si>
  <si>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</si>
  <si>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</si>
  <si>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</si>
  <si>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</si>
  <si>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</si>
  <si>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</si>
  <si>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</si>
  <si>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</si>
  <si>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</si>
  <si>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</si>
  <si>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</si>
  <si>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</si>
  <si>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</si>
  <si>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</si>
  <si>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</si>
  <si>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</si>
  <si>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</si>
  <si>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</si>
  <si>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</si>
  <si>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</si>
  <si>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</si>
  <si>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</si>
  <si>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</si>
  <si>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</si>
  <si>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</si>
  <si>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</si>
  <si>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</si>
  <si>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</si>
  <si>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</si>
  <si>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</si>
  <si>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</si>
  <si>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</si>
  <si>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</si>
  <si>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</si>
  <si>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</si>
  <si>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</si>
  <si>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</si>
  <si>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</si>
  <si>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</si>
  <si>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</si>
  <si>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</si>
  <si>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</si>
  <si>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</si>
  <si>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</si>
  <si>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</si>
  <si>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</si>
  <si>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</si>
  <si>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</si>
  <si>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</si>
  <si>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</si>
  <si>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</si>
  <si>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</si>
  <si>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</si>
  <si>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</si>
  <si>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</si>
  <si>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</si>
  <si>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</si>
  <si>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</si>
  <si>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</si>
  <si>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</si>
  <si>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</si>
  <si>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</si>
  <si>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</si>
  <si>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</si>
  <si>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</si>
  <si>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</si>
  <si>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</si>
  <si>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</si>
  <si>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</si>
  <si>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</si>
  <si>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</si>
  <si>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</si>
  <si>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</si>
  <si>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</si>
  <si>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</si>
  <si>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</si>
  <si>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</si>
  <si>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</si>
  <si>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</si>
  <si>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</si>
  <si>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</si>
  <si>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</si>
  <si>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</si>
  <si>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</si>
  <si>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</si>
  <si>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</si>
  <si>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</si>
  <si>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</si>
  <si>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</si>
  <si>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</si>
  <si>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</si>
  <si>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</si>
  <si>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</si>
  <si>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</si>
  <si>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</si>
  <si>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</si>
  <si>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</si>
  <si>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</si>
  <si>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</si>
  <si>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</si>
  <si>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</si>
  <si>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</si>
  <si>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</si>
  <si>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</si>
  <si>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</si>
  <si>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</si>
  <si>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</si>
  <si>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</si>
  <si>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</si>
  <si>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</si>
  <si>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</si>
  <si>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</si>
  <si>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</si>
  <si>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</si>
  <si>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</si>
  <si>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</si>
  <si>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</si>
  <si>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</si>
  <si>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</si>
  <si>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</si>
  <si>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</si>
  <si>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</si>
  <si>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</si>
  <si>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</si>
  <si>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</si>
  <si>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</si>
  <si>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</si>
  <si>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</si>
  <si>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</si>
  <si>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</si>
  <si>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</si>
  <si>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</si>
  <si>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</si>
  <si>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</si>
  <si>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</si>
  <si>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</si>
  <si>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</si>
  <si>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</si>
  <si>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</si>
  <si>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</si>
  <si>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</si>
  <si>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</si>
  <si>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</si>
  <si>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</si>
  <si>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</si>
  <si>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</si>
  <si>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</si>
  <si>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</si>
  <si>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</si>
  <si>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</si>
  <si>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</si>
  <si>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</si>
  <si>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</si>
  <si>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</si>
  <si>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</si>
  <si>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</si>
  <si>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</si>
  <si>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</si>
  <si>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</si>
  <si>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</si>
  <si>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</si>
  <si>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</si>
  <si>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</si>
  <si>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</si>
  <si>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</si>
  <si>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</si>
  <si>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</si>
  <si>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</si>
  <si>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</si>
  <si>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</si>
  <si>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</si>
  <si>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</si>
  <si>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</si>
  <si>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</si>
  <si>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</si>
  <si>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</si>
  <si>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</si>
  <si>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</si>
  <si>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</si>
  <si>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</si>
  <si>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</si>
  <si>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</si>
  <si>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</si>
  <si>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</si>
  <si>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</si>
  <si>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</si>
  <si>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</si>
  <si>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</si>
  <si>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</si>
  <si>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</si>
  <si>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</si>
  <si>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</si>
  <si>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</si>
  <si>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</si>
  <si>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</si>
  <si>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</si>
  <si>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</si>
  <si>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</si>
  <si>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</si>
  <si>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</si>
  <si>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</si>
  <si>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</si>
  <si>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</si>
  <si>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</si>
  <si>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</si>
  <si>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</si>
  <si>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</si>
  <si>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</si>
  <si>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</si>
  <si>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</si>
  <si>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</si>
  <si>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</si>
  <si>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</si>
  <si>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</si>
  <si>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</si>
  <si>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</si>
  <si>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</si>
  <si>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</si>
  <si>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</si>
  <si>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</si>
  <si>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</si>
  <si>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</si>
  <si>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</si>
  <si>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</si>
  <si>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</si>
  <si>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</si>
  <si>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</si>
  <si>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</si>
  <si>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</si>
  <si>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</si>
  <si>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</si>
  <si>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</si>
  <si>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</si>
  <si>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</si>
  <si>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</si>
  <si>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</si>
  <si>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</si>
  <si>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</si>
  <si>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</si>
  <si>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</si>
  <si>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</si>
  <si>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</si>
  <si>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</si>
  <si>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</si>
  <si>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</si>
  <si>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</si>
  <si>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</si>
  <si>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</si>
  <si>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</si>
  <si>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</si>
  <si>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</si>
  <si>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</si>
  <si>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</si>
  <si>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</si>
  <si>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</si>
  <si>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</si>
  <si>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</si>
  <si>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</si>
  <si>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</si>
  <si>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</si>
  <si>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</si>
  <si>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</si>
  <si>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</si>
  <si>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</si>
  <si>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</si>
  <si>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</si>
  <si>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</si>
  <si>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</si>
  <si>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</si>
  <si>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</si>
  <si>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</si>
  <si>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</si>
  <si>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</si>
  <si>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</si>
  <si>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</si>
  <si>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</si>
  <si>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</si>
  <si>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</si>
  <si>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</si>
  <si>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</si>
  <si>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</si>
  <si>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</si>
  <si>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</si>
  <si>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</si>
  <si>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</si>
  <si>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</si>
  <si>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</si>
  <si>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</si>
  <si>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</si>
  <si>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</si>
  <si>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</si>
  <si>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</si>
  <si>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</si>
  <si>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</si>
  <si>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</si>
  <si>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</si>
  <si>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</si>
  <si>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</si>
  <si>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</si>
  <si>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</si>
  <si>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</si>
  <si>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</si>
  <si>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</si>
  <si>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</si>
  <si>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</si>
  <si>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</si>
  <si>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</si>
  <si>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</si>
  <si>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</si>
  <si>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</si>
  <si>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</si>
  <si>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</si>
  <si>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</si>
  <si>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</si>
  <si>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</si>
  <si>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</si>
  <si>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</si>
  <si>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</si>
  <si>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</si>
  <si>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</si>
  <si>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</si>
  <si>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</si>
  <si>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</si>
  <si>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</si>
  <si>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</si>
  <si>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</si>
  <si>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</si>
  <si>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</si>
  <si>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</si>
  <si>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</si>
  <si>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</si>
  <si>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</si>
  <si>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</si>
  <si>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</si>
  <si>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</si>
  <si>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</si>
  <si>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</si>
  <si>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</si>
  <si>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</si>
  <si>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</si>
  <si>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</si>
  <si>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</si>
  <si>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</si>
  <si>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</si>
  <si>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</si>
  <si>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</si>
  <si>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</si>
  <si>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</si>
  <si>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</si>
  <si>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</si>
  <si>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</si>
  <si>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</si>
  <si>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</si>
  <si>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</si>
  <si>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</si>
  <si>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</si>
  <si>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</si>
  <si>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</si>
  <si>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</si>
  <si>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</si>
  <si>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</si>
  <si>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</si>
  <si>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</si>
  <si>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</si>
  <si>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</si>
  <si>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</si>
  <si>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</si>
  <si>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</si>
  <si>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</si>
  <si>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</si>
  <si>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</si>
  <si>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</si>
  <si>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</si>
  <si>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</si>
  <si>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</si>
  <si>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</si>
  <si>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</si>
  <si>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</si>
  <si>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</si>
  <si>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</si>
  <si>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</si>
  <si>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</si>
  <si>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</si>
  <si>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</si>
  <si>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</si>
  <si>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</si>
  <si>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</si>
  <si>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</si>
  <si>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</si>
  <si>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</si>
  <si>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</si>
  <si>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</si>
  <si>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</si>
  <si>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</si>
  <si>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</si>
  <si>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</si>
  <si>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</si>
  <si>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</si>
  <si>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</si>
  <si>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</si>
  <si>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</si>
  <si>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</si>
  <si>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</si>
  <si>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</si>
  <si>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</si>
  <si>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</si>
  <si>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</si>
  <si>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</si>
  <si>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</si>
  <si>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</si>
  <si>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</si>
  <si>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</si>
  <si>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</si>
  <si>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</si>
  <si>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</si>
  <si>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</si>
  <si>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</si>
  <si>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</si>
  <si>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</si>
  <si>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</si>
  <si>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</si>
  <si>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</si>
  <si>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</si>
  <si>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</si>
  <si>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</si>
  <si>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</si>
  <si>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</si>
  <si>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</si>
  <si>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</si>
  <si>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</si>
  <si>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</si>
  <si>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</si>
  <si>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</si>
  <si>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</si>
  <si>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</si>
  <si>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</si>
  <si>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</si>
  <si>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</si>
  <si>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</si>
  <si>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</si>
  <si>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</si>
  <si>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</si>
  <si>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</si>
  <si>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</si>
  <si>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</si>
  <si>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</si>
  <si>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</si>
  <si>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</si>
  <si>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</si>
  <si>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</si>
  <si>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</si>
  <si>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</si>
  <si>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</si>
  <si>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</si>
  <si>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</si>
  <si>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</si>
  <si>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</si>
  <si>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</si>
  <si>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</si>
  <si>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</si>
  <si>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</si>
  <si>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</si>
  <si>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</si>
  <si>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</si>
  <si>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</si>
  <si>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</si>
  <si>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</si>
  <si>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</si>
  <si>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</si>
  <si>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</si>
  <si>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</si>
  <si>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</si>
  <si>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</si>
  <si>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</si>
  <si>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</si>
  <si>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</si>
  <si>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</si>
  <si>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</si>
  <si>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</si>
  <si>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</si>
  <si>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</si>
  <si>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</si>
  <si>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</si>
  <si>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</si>
  <si>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</si>
  <si>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</si>
  <si>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</si>
  <si>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</si>
  <si>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</si>
  <si>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</si>
  <si>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</si>
  <si>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</si>
  <si>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</si>
  <si>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</si>
  <si>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</si>
  <si>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</si>
  <si>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</si>
  <si>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</si>
  <si>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</si>
  <si>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</si>
  <si>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</si>
  <si>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</si>
  <si>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</si>
  <si>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</si>
  <si>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</si>
  <si>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</si>
  <si>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</si>
  <si>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</si>
  <si>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</si>
  <si>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</si>
  <si>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</si>
  <si>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</si>
  <si>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</si>
  <si>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</si>
  <si>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</si>
  <si>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</si>
  <si>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</si>
  <si>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</si>
  <si>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</si>
  <si>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</si>
  <si>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</si>
  <si>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</si>
  <si>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</si>
  <si>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</si>
  <si>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</si>
  <si>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</si>
  <si>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</si>
  <si>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</si>
  <si>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</si>
  <si>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</si>
  <si>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</si>
  <si>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</si>
  <si>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</si>
  <si>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</si>
  <si>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</si>
  <si>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</si>
  <si>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</si>
  <si>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</si>
  <si>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</si>
  <si>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</si>
  <si>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</si>
  <si>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</si>
  <si>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</si>
  <si>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</si>
  <si>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</si>
  <si>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</si>
  <si>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</si>
  <si>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</si>
  <si>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</si>
  <si>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</si>
  <si>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</si>
  <si>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</si>
  <si>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</si>
  <si>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</si>
  <si>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</si>
  <si>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</si>
  <si>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</si>
  <si>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</si>
  <si>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</si>
  <si>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</si>
  <si>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</si>
  <si>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</si>
  <si>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</si>
  <si>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</si>
  <si>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</si>
  <si>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</si>
  <si>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</si>
  <si>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</si>
  <si>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</si>
  <si>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</si>
  <si>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</si>
  <si>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</si>
  <si>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</si>
  <si>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</si>
  <si>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</si>
  <si>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</si>
  <si>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</si>
  <si>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</si>
  <si>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</si>
  <si>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</si>
  <si>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</si>
  <si>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</si>
  <si>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</si>
  <si>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</si>
  <si>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</si>
  <si>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</si>
  <si>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</si>
  <si>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</si>
  <si>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</si>
  <si>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</si>
  <si>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</si>
  <si>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</si>
  <si>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</si>
  <si>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</si>
  <si>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</si>
  <si>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</si>
  <si>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</si>
  <si>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</si>
  <si>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</si>
  <si>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</si>
  <si>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</si>
  <si>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</si>
  <si>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</si>
  <si>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</si>
  <si>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</si>
  <si>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</si>
  <si>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</si>
  <si>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</si>
  <si>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</si>
  <si>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</si>
  <si>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</si>
  <si>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</si>
  <si>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</si>
  <si>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</si>
  <si>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</si>
  <si>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</si>
  <si>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</si>
  <si>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</si>
  <si>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</si>
  <si>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</si>
  <si>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</si>
  <si>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</si>
  <si>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</si>
  <si>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</si>
  <si>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</si>
  <si>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</si>
  <si>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</si>
  <si>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</si>
  <si>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</si>
  <si>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</si>
  <si>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</si>
  <si>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</si>
  <si>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</si>
  <si>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</si>
  <si>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</si>
  <si>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</si>
  <si>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</si>
  <si>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</si>
  <si>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</si>
  <si>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</si>
  <si>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</si>
  <si>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</si>
  <si>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</si>
  <si>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</si>
  <si>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</si>
  <si>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</si>
  <si>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</si>
  <si>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</si>
  <si>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</si>
  <si>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</si>
  <si>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</si>
  <si>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</si>
  <si>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</si>
  <si>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</si>
  <si>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</si>
  <si>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</si>
  <si>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</si>
  <si>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</si>
  <si>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</si>
  <si>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</si>
  <si>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</si>
  <si>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</si>
  <si>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</si>
  <si>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</si>
  <si>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</si>
  <si>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</si>
  <si>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</si>
  <si>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</si>
  <si>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</si>
  <si>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</si>
  <si>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</si>
  <si>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</si>
  <si>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</si>
  <si>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</si>
  <si>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</si>
  <si>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</si>
  <si>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</si>
  <si>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</si>
  <si>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</si>
  <si>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</si>
  <si>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</si>
  <si>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</si>
  <si>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</si>
  <si>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</si>
  <si>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</si>
  <si>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</si>
  <si>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</si>
  <si>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</si>
  <si>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</si>
  <si>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</si>
  <si>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</si>
  <si>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</si>
  <si>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</si>
  <si>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</si>
  <si>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</si>
  <si>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</si>
  <si>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</si>
  <si>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</si>
  <si>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</si>
  <si>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</si>
  <si>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</si>
  <si>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</si>
  <si>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</si>
  <si>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</si>
  <si>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</si>
  <si>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</si>
  <si>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</si>
  <si>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</si>
  <si>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</si>
  <si>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</si>
  <si>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</si>
  <si>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</si>
  <si>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</si>
  <si>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</si>
  <si>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</si>
  <si>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</si>
  <si>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</si>
  <si>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</si>
  <si>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</si>
  <si>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</si>
  <si>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</si>
  <si>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</si>
  <si>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</si>
  <si>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</si>
  <si>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</si>
  <si>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</si>
  <si>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</si>
  <si>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</si>
  <si>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</si>
  <si>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</si>
  <si>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</si>
  <si>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</si>
  <si>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</si>
  <si>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</si>
  <si>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</si>
  <si>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</si>
  <si>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</si>
  <si>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</si>
  <si>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</si>
  <si>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</si>
  <si>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</si>
  <si>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</si>
  <si>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</si>
  <si>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</si>
  <si>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</si>
  <si>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</si>
  <si>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</si>
  <si>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</si>
  <si>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</si>
  <si>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</si>
  <si>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</si>
  <si>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</si>
  <si>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</si>
  <si>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</si>
  <si>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</si>
  <si>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</si>
  <si>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</si>
  <si>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</si>
  <si>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</si>
  <si>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</si>
  <si>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</si>
  <si>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</si>
  <si>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</si>
  <si>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</si>
  <si>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</si>
  <si>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</si>
  <si>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</si>
  <si>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</si>
  <si>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</si>
  <si>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</si>
  <si>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</si>
  <si>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</si>
  <si>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</si>
  <si>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</si>
  <si>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</si>
  <si>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</si>
  <si>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</si>
  <si>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</si>
  <si>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</si>
  <si>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</si>
  <si>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</si>
  <si>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</si>
  <si>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</si>
  <si>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</si>
  <si>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</si>
  <si>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</si>
  <si>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</si>
  <si>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</si>
  <si>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</si>
  <si>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</si>
  <si>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</si>
  <si>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</si>
  <si>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</si>
  <si>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</si>
  <si>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</si>
  <si>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</si>
  <si>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</si>
  <si>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</si>
  <si>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</si>
  <si>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</si>
  <si>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</si>
  <si>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</si>
  <si>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</si>
  <si>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</si>
  <si>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</si>
  <si>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</si>
  <si>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</si>
  <si>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</si>
  <si>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</si>
  <si>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</si>
  <si>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</si>
  <si>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</si>
  <si>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</si>
  <si>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</si>
  <si>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</si>
  <si>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</si>
  <si>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</si>
  <si>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</si>
  <si>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</si>
  <si>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</si>
  <si>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</si>
  <si>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</si>
  <si>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</si>
  <si>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</si>
  <si>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</si>
  <si>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</si>
  <si>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</si>
  <si>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</si>
  <si>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</si>
  <si>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</si>
  <si>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</si>
  <si>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</si>
  <si>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</si>
  <si>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</si>
  <si>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</si>
  <si>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</si>
  <si>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</si>
  <si>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</si>
  <si>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</si>
  <si>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</si>
  <si>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</si>
  <si>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</si>
  <si>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</si>
  <si>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</si>
  <si>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</si>
  <si>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</si>
  <si>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</si>
  <si>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</si>
  <si>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</si>
  <si>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</si>
  <si>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</si>
  <si>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</si>
  <si>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</si>
  <si>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</si>
  <si>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</si>
  <si>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</si>
  <si>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</si>
  <si>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</si>
  <si>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</si>
  <si>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</si>
  <si>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</si>
  <si>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</si>
  <si>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</si>
  <si>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</si>
  <si>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</si>
  <si>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</si>
  <si>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</si>
  <si>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</si>
  <si>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</si>
  <si>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</si>
  <si>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</si>
  <si>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</si>
  <si>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</si>
  <si>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</si>
  <si>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</si>
  <si>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</si>
  <si>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</si>
  <si>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</si>
  <si>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</si>
  <si>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</si>
  <si>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</si>
  <si>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</si>
  <si>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</si>
  <si>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</si>
  <si>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</si>
  <si>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</si>
  <si>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</si>
  <si>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</si>
  <si>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</si>
  <si>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</si>
  <si>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</si>
  <si>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</si>
  <si>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</si>
  <si>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</si>
  <si>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</si>
  <si>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</si>
  <si>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</si>
  <si>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</si>
  <si>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</si>
  <si>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</si>
  <si>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</si>
  <si>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</si>
  <si>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</si>
  <si>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</si>
  <si>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</si>
  <si>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</si>
  <si>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</si>
  <si>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</si>
  <si>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</si>
  <si>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</si>
  <si>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</si>
  <si>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</si>
  <si>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</si>
  <si>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</si>
  <si>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</si>
  <si>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</si>
  <si>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</si>
  <si>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</si>
  <si>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</si>
  <si>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</si>
  <si>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</si>
  <si>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</si>
  <si>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</si>
  <si>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</si>
  <si>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</si>
  <si>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</si>
  <si>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</si>
  <si>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</si>
  <si>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</si>
  <si>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</si>
  <si>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</si>
  <si>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</si>
  <si>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</si>
  <si>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</si>
  <si>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</si>
  <si>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</si>
  <si>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</si>
  <si>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</si>
  <si>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</si>
  <si>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</si>
  <si>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</si>
  <si>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</si>
  <si>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</si>
  <si>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</si>
  <si>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</si>
  <si>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</si>
  <si>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</si>
  <si>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</si>
  <si>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</si>
  <si>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</si>
  <si>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</si>
  <si>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</si>
  <si>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</si>
  <si>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</si>
  <si>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</si>
  <si>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</si>
  <si>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</si>
  <si>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</si>
  <si>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</si>
  <si>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</si>
  <si>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</si>
  <si>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</si>
  <si>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</si>
  <si>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</si>
  <si>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</si>
  <si>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</si>
  <si>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</si>
  <si>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</si>
  <si>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</si>
  <si>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</si>
  <si>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</si>
  <si>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</si>
  <si>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</si>
  <si>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</si>
  <si>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</si>
  <si>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</si>
  <si>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</si>
  <si>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</si>
  <si>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</si>
  <si>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</si>
  <si>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</si>
  <si>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</si>
  <si>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</si>
  <si>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</si>
  <si>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</si>
  <si>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</si>
  <si>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</si>
  <si>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</si>
  <si>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</si>
  <si>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</si>
  <si>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</si>
  <si>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</si>
  <si>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</si>
  <si>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</si>
  <si>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</si>
  <si>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</si>
  <si>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</si>
  <si>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</si>
  <si>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</si>
  <si>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</si>
  <si>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</si>
  <si>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</si>
  <si>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</si>
  <si>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</si>
  <si>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</si>
  <si>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</si>
  <si>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</si>
  <si>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</si>
  <si>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</si>
  <si>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</si>
  <si>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</si>
  <si>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</si>
  <si>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</si>
  <si>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</si>
  <si>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</si>
  <si>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</si>
  <si>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</si>
  <si>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</si>
  <si>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</si>
  <si>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</si>
  <si>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</si>
  <si>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</si>
  <si>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</si>
  <si>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</si>
  <si>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</si>
  <si>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</si>
  <si>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</si>
  <si>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</si>
  <si>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</si>
  <si>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</si>
  <si>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</si>
  <si>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</si>
  <si>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</si>
  <si>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</si>
  <si>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</si>
  <si>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</si>
  <si>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</si>
  <si>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</si>
  <si>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</si>
  <si>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</si>
  <si>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</si>
  <si>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</si>
  <si>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</si>
  <si>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</si>
  <si>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</si>
  <si>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</si>
  <si>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</si>
  <si>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</si>
  <si>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</si>
  <si>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</si>
  <si>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</si>
  <si>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</si>
  <si>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</si>
  <si>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</si>
  <si>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</si>
  <si>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</si>
  <si>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</si>
  <si>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</si>
  <si>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</si>
  <si>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</si>
  <si>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</si>
  <si>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</si>
  <si>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</si>
  <si>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</si>
  <si>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</si>
  <si>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</si>
  <si>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</si>
  <si>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</si>
  <si>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</si>
  <si>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</si>
  <si>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</si>
  <si>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</si>
  <si>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</si>
  <si>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</si>
  <si>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</si>
  <si>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</si>
  <si>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</si>
  <si>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</si>
  <si>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</si>
  <si>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</si>
  <si>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</si>
  <si>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</si>
  <si>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</si>
  <si>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</si>
  <si>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</si>
  <si>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</si>
  <si>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</si>
  <si>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</si>
  <si>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</si>
  <si>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</si>
  <si>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</si>
  <si>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</si>
  <si>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</si>
  <si>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</si>
  <si>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</si>
  <si>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</si>
  <si>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</si>
  <si>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</si>
  <si>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</si>
  <si>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</si>
  <si>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</si>
  <si>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</si>
  <si>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</si>
  <si>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</si>
  <si>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</si>
  <si>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</si>
  <si>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</si>
  <si>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</si>
  <si>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</si>
  <si>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</si>
  <si>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</si>
  <si>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</si>
  <si>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</si>
  <si>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</si>
  <si>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</si>
  <si>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</si>
  <si>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</si>
  <si>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</si>
  <si>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</si>
  <si>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</si>
  <si>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</si>
  <si>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</si>
  <si>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</si>
  <si>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</si>
  <si>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</si>
  <si>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</si>
  <si>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</si>
  <si>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</si>
  <si>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</si>
  <si>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</si>
  <si>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</si>
  <si>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</si>
  <si>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</si>
  <si>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</si>
  <si>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</si>
  <si>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</si>
  <si>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</si>
  <si>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</si>
  <si>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</si>
  <si>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</si>
  <si>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</si>
  <si>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</si>
  <si>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</si>
  <si>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</si>
  <si>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</si>
  <si>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</si>
  <si>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</si>
  <si>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</si>
  <si>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</si>
  <si>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</si>
  <si>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</si>
  <si>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</si>
  <si>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</si>
  <si>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</si>
  <si>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</si>
  <si>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</si>
  <si>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</si>
  <si>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</si>
  <si>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</si>
  <si>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</si>
  <si>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</si>
  <si>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</si>
  <si>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</si>
  <si>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</si>
  <si>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</si>
  <si>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</si>
  <si>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</si>
  <si>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</si>
  <si>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</si>
  <si>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</si>
  <si>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</si>
  <si>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</si>
  <si>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</si>
  <si>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</si>
  <si>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</si>
  <si>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</si>
  <si>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</si>
  <si>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</si>
  <si>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</si>
  <si>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</si>
  <si>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</si>
  <si>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</si>
  <si>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</si>
  <si>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</si>
  <si>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</si>
  <si>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</si>
  <si>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</si>
  <si>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</si>
  <si>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</si>
  <si>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</si>
  <si>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</si>
  <si>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</si>
  <si>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</si>
  <si>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</si>
  <si>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</si>
  <si>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</si>
  <si>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</si>
  <si>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</si>
  <si>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</si>
  <si>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</si>
  <si>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</si>
  <si>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</si>
  <si>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</si>
  <si>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</si>
  <si>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</si>
  <si>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</si>
  <si>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</si>
  <si>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</si>
  <si>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</si>
  <si>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</si>
  <si>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</si>
  <si>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</si>
  <si>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</si>
  <si>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</si>
  <si>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</si>
  <si>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</si>
  <si>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</si>
  <si>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</si>
  <si>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</si>
  <si>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</si>
  <si>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</si>
  <si>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</si>
  <si>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</si>
  <si>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</si>
  <si>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</si>
  <si>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</si>
  <si>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</si>
  <si>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</si>
  <si>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</si>
  <si>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</si>
  <si>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</si>
  <si>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</si>
  <si>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</si>
  <si>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</si>
  <si>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</si>
  <si>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</si>
  <si>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</si>
  <si>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</si>
  <si>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</si>
  <si>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</si>
  <si>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</si>
  <si>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</si>
  <si>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</si>
  <si>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</si>
  <si>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</si>
  <si>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</si>
  <si>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</si>
  <si>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</si>
  <si>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</si>
  <si>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</si>
  <si>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</si>
  <si>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</si>
  <si>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</si>
  <si>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</si>
  <si>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</si>
  <si>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</si>
  <si>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</si>
  <si>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</si>
  <si>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</si>
  <si>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</si>
  <si>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</si>
  <si>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</si>
  <si>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</si>
  <si>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</si>
  <si>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</si>
  <si>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</si>
  <si>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</si>
  <si>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</si>
  <si>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</si>
  <si>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</si>
  <si>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</si>
  <si>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</si>
  <si>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</si>
  <si>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</si>
  <si>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</si>
  <si>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</si>
  <si>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</si>
  <si>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</si>
  <si>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</si>
  <si>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</si>
  <si>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</si>
  <si>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</si>
  <si>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</si>
  <si>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</si>
  <si>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</si>
  <si>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</si>
  <si>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</si>
  <si>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</si>
  <si>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</si>
  <si>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</si>
  <si>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</si>
  <si>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</si>
  <si>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</si>
  <si>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</si>
  <si>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</si>
  <si>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</si>
  <si>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</si>
  <si>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</si>
  <si>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</si>
  <si>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</si>
  <si>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</si>
  <si>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</si>
  <si>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</si>
  <si>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</si>
  <si>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</si>
  <si>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</si>
  <si>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</si>
  <si>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</si>
  <si>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</si>
  <si>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</si>
  <si>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</si>
  <si>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</si>
  <si>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</si>
  <si>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</si>
  <si>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</si>
  <si>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</si>
  <si>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</si>
  <si>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</si>
  <si>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</si>
  <si>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</si>
  <si>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</si>
  <si>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</si>
  <si>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</si>
  <si>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</si>
  <si>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</si>
  <si>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</si>
  <si>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</si>
  <si>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</si>
  <si>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</si>
  <si>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</si>
  <si>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</si>
  <si>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</si>
  <si>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</si>
  <si>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</si>
  <si>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</si>
  <si>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</si>
  <si>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</si>
  <si>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</si>
  <si>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</si>
  <si>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</si>
  <si>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</si>
  <si>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</si>
  <si>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</si>
  <si>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</si>
  <si>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</si>
  <si>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</si>
  <si>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</si>
  <si>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</si>
  <si>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</si>
  <si>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</si>
  <si>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</si>
  <si>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</si>
  <si>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</si>
  <si>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</si>
  <si>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</si>
  <si>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</si>
  <si>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</si>
  <si>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</si>
  <si>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</si>
  <si>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</si>
  <si>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</si>
  <si>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</si>
  <si>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</si>
  <si>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</si>
  <si>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</si>
  <si>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</si>
  <si>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</si>
  <si>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</si>
  <si>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</si>
  <si>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</si>
  <si>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</si>
  <si>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</si>
  <si>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</si>
  <si>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</si>
  <si>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</si>
  <si>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</si>
  <si>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</si>
  <si>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</si>
  <si>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</si>
  <si>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</si>
  <si>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</si>
  <si>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</si>
  <si>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</si>
  <si>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</si>
  <si>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</si>
  <si>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</si>
  <si>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</si>
  <si>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</si>
  <si>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</si>
  <si>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</si>
  <si>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</si>
  <si>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</si>
  <si>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</si>
  <si>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</si>
  <si>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</si>
  <si>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</si>
  <si>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</si>
  <si>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</si>
  <si>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</si>
  <si>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</si>
  <si>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</si>
  <si>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</si>
  <si>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</si>
  <si>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</si>
  <si>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</si>
  <si>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</si>
  <si>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</si>
  <si>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</si>
  <si>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</si>
  <si>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</si>
  <si>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</si>
  <si>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</si>
  <si>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</si>
  <si>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</si>
  <si>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</si>
  <si>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</si>
  <si>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</si>
  <si>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</si>
  <si>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</si>
  <si>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</si>
  <si>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</si>
  <si>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</si>
  <si>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</si>
  <si>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</si>
  <si>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</si>
  <si>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</si>
  <si>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</si>
  <si>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</si>
  <si>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</si>
  <si>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</si>
  <si>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</si>
  <si>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</si>
  <si>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</si>
  <si>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</si>
  <si>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</si>
  <si>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</si>
  <si>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</si>
  <si>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</si>
  <si>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</si>
  <si>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</si>
  <si>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</si>
  <si>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</si>
  <si>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</si>
  <si>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</si>
  <si>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</si>
  <si>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</si>
  <si>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</si>
  <si>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</si>
  <si>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</si>
  <si>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</si>
  <si>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</si>
  <si>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</si>
  <si>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</si>
  <si>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</si>
  <si>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</si>
  <si>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</si>
  <si>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</si>
  <si>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</si>
  <si>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</si>
  <si>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</si>
  <si>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</si>
  <si>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</si>
  <si>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</si>
  <si>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</si>
  <si>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</si>
  <si>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</si>
  <si>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</si>
  <si>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</si>
  <si>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</si>
  <si>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</si>
  <si>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</si>
  <si>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</si>
  <si>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</si>
  <si>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</si>
  <si>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</si>
  <si>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</si>
  <si>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</si>
  <si>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</si>
  <si>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</si>
  <si>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</si>
  <si>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</si>
  <si>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</si>
  <si>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</si>
  <si>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</si>
  <si>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</si>
  <si>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</si>
  <si>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</si>
  <si>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</si>
  <si>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</si>
  <si>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</si>
  <si>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</si>
  <si>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</si>
  <si>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</si>
  <si>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</si>
  <si>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</si>
  <si>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</si>
  <si>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</si>
  <si>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</si>
  <si>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</si>
  <si>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</si>
  <si>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</si>
  <si>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</si>
  <si>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</si>
  <si>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</si>
  <si>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</si>
  <si>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</si>
  <si>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</si>
  <si>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</si>
  <si>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</si>
  <si>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</si>
  <si>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</si>
  <si>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</si>
  <si>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</si>
  <si>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</si>
  <si>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</si>
  <si>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</si>
  <si>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</si>
  <si>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</si>
  <si>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</si>
  <si>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</si>
  <si>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</si>
  <si>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</si>
  <si>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</si>
  <si>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</si>
  <si>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</si>
  <si>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</si>
  <si>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</si>
  <si>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</si>
  <si>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</si>
  <si>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</si>
  <si>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</si>
  <si>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</si>
  <si>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</si>
  <si>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</si>
  <si>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</si>
  <si>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</si>
  <si>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</si>
  <si>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</si>
  <si>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</si>
  <si>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</si>
  <si>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</si>
  <si>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</si>
  <si>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</si>
  <si>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</si>
  <si>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</si>
  <si>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</si>
  <si>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</si>
  <si>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</si>
  <si>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</si>
  <si>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</si>
  <si>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</si>
  <si>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</si>
  <si>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</si>
  <si>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</si>
  <si>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</si>
  <si>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</si>
  <si>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</si>
  <si>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</si>
  <si>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</si>
  <si>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</si>
  <si>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</si>
  <si>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</si>
  <si>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</si>
  <si>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</si>
  <si>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</si>
  <si>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</si>
  <si>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</si>
  <si>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</si>
  <si>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</si>
  <si>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</si>
  <si>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</si>
  <si>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</si>
  <si>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</si>
  <si>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</si>
  <si>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</si>
  <si>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</si>
  <si>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</si>
  <si>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</si>
  <si>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</si>
  <si>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</si>
  <si>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</si>
  <si>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</si>
  <si>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</si>
  <si>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</si>
  <si>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</si>
  <si>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</si>
  <si>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</si>
  <si>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</si>
  <si>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</si>
  <si>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</si>
  <si>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</si>
  <si>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</si>
  <si>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</si>
  <si>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</si>
  <si>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</si>
  <si>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</si>
  <si>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</si>
  <si>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</si>
  <si>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</si>
  <si>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</si>
  <si>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</si>
  <si>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</si>
  <si>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</si>
  <si>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</si>
  <si>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</si>
  <si>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</si>
  <si>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</si>
  <si>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</si>
  <si>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</si>
  <si>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</si>
  <si>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</si>
  <si>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</si>
  <si>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</si>
  <si>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</si>
  <si>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</si>
  <si>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</si>
  <si>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</si>
  <si>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</si>
  <si>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</si>
  <si>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</si>
  <si>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</si>
  <si>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</si>
  <si>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</si>
  <si>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</si>
  <si>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</si>
  <si>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</si>
  <si>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</si>
  <si>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</si>
  <si>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</si>
  <si>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</si>
  <si>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</si>
  <si>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</si>
  <si>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</si>
  <si>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</si>
  <si>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</si>
  <si>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</si>
  <si>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</si>
  <si>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</si>
  <si>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</si>
  <si>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</si>
  <si>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</si>
  <si>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</si>
  <si>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</si>
  <si>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</si>
  <si>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</si>
  <si>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</si>
  <si>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</si>
  <si>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</si>
  <si>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</si>
  <si>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</si>
  <si>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</si>
  <si>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</si>
  <si>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</si>
  <si>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</si>
  <si>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</si>
  <si>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</si>
  <si>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</si>
  <si>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</si>
  <si>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</si>
  <si>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</si>
  <si>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</si>
  <si>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</si>
  <si>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</si>
  <si>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</si>
  <si>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</si>
  <si>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</si>
  <si>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</si>
  <si>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</si>
  <si>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</si>
  <si>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</si>
  <si>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</si>
  <si>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</si>
  <si>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</si>
  <si>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</si>
  <si>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</si>
  <si>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</si>
  <si>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</si>
  <si>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</si>
  <si>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</si>
  <si>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</si>
  <si>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</si>
  <si>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</si>
  <si>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</si>
  <si>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</si>
  <si>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</si>
  <si>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</si>
  <si>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</si>
  <si>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</si>
  <si>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</si>
  <si>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</si>
  <si>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</si>
  <si>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</si>
  <si>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</si>
  <si>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</si>
  <si>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</si>
  <si>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</si>
  <si>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</si>
  <si>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</si>
  <si>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</si>
  <si>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</si>
  <si>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</si>
  <si>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</si>
  <si>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</si>
  <si>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</si>
  <si>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</si>
  <si>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</si>
  <si>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</si>
  <si>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</si>
  <si>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</si>
  <si>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</si>
  <si>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</si>
  <si>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</si>
  <si>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</si>
  <si>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</si>
  <si>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</si>
  <si>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</si>
  <si>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</si>
  <si>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</si>
  <si>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</si>
  <si>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</si>
  <si>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</si>
  <si>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</si>
  <si>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</si>
  <si>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</si>
  <si>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</si>
  <si>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</si>
  <si>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</si>
  <si>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</si>
  <si>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</si>
  <si>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</si>
  <si>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</si>
  <si>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</si>
  <si>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</si>
  <si>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</si>
  <si>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</si>
  <si>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</si>
  <si>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</si>
  <si>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</si>
  <si>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</si>
  <si>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</si>
  <si>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</si>
  <si>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</si>
  <si>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</si>
  <si>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</si>
  <si>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</si>
  <si>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</si>
  <si>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</si>
  <si>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</si>
  <si>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</si>
  <si>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</si>
  <si>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</si>
  <si>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</si>
  <si>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</si>
  <si>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</si>
  <si>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</si>
  <si>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</si>
  <si>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</si>
  <si>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</si>
  <si>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</si>
  <si>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</si>
  <si>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</si>
  <si>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</si>
  <si>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</si>
  <si>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</si>
  <si>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</si>
  <si>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</si>
  <si>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</si>
  <si>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</si>
  <si>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</si>
  <si>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</si>
  <si>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</si>
  <si>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</si>
  <si>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</si>
  <si>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</si>
  <si>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</si>
  <si>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</si>
  <si>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</si>
  <si>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</si>
  <si>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</si>
  <si>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</si>
  <si>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</si>
  <si>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</si>
  <si>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</si>
  <si>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</si>
  <si>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</si>
  <si>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</si>
  <si>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</si>
  <si>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</si>
  <si>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</si>
  <si>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</si>
  <si>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</si>
  <si>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</si>
  <si>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</si>
  <si>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</si>
  <si>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</si>
  <si>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</si>
  <si>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</si>
  <si>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</si>
  <si>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</si>
  <si>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</si>
  <si>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</si>
  <si>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</si>
  <si>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</si>
  <si>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</si>
  <si>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</si>
  <si>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</si>
  <si>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</si>
  <si>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</si>
  <si>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</si>
  <si>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</si>
  <si>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</si>
  <si>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</si>
  <si>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</si>
  <si>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</si>
  <si>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</si>
  <si>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</si>
  <si>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</si>
  <si>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</si>
  <si>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</si>
  <si>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</si>
  <si>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</si>
  <si>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</si>
  <si>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</si>
  <si>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</si>
  <si>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</si>
  <si>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</si>
  <si>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</si>
  <si>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</si>
  <si>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</si>
  <si>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</si>
  <si>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</si>
  <si>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</si>
  <si>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</si>
  <si>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</si>
  <si>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</si>
  <si>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</si>
  <si>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</si>
  <si>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</si>
  <si>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</si>
  <si>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</si>
  <si>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</si>
  <si>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</si>
  <si>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</si>
  <si>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</si>
  <si>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</si>
  <si>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</si>
  <si>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</si>
  <si>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</si>
  <si>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</si>
  <si>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</si>
  <si>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</si>
  <si>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</si>
  <si>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</si>
  <si>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</si>
  <si>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</si>
  <si>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</si>
  <si>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</si>
  <si>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</si>
  <si>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</si>
  <si>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</si>
  <si>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</si>
  <si>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</si>
  <si>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</si>
  <si>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</si>
  <si>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</si>
  <si>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</si>
  <si>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</si>
  <si>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</si>
  <si>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</si>
  <si>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</si>
  <si>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</si>
  <si>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</si>
  <si>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</si>
  <si>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</si>
  <si>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</si>
  <si>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</si>
  <si>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</si>
  <si>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</si>
  <si>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</si>
  <si>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</si>
  <si>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</si>
  <si>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</si>
  <si>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</si>
  <si>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</si>
  <si>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</si>
  <si>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</si>
  <si>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</si>
  <si>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</si>
  <si>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</si>
  <si>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</si>
  <si>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</si>
  <si>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</si>
  <si>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</si>
  <si>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</si>
  <si>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</si>
  <si>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</si>
  <si>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</si>
  <si>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</si>
  <si>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</si>
  <si>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</si>
  <si>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</si>
  <si>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</si>
  <si>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</si>
  <si>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</si>
  <si>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</si>
  <si>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</si>
  <si>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</si>
  <si>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</si>
  <si>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</si>
  <si>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</si>
  <si>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</si>
  <si>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</si>
  <si>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</si>
  <si>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</si>
  <si>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</si>
  <si>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</si>
  <si>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</si>
  <si>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</si>
  <si>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</si>
  <si>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</si>
  <si>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</si>
  <si>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</si>
  <si>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</si>
  <si>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</si>
  <si>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</si>
  <si>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</si>
  <si>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</si>
  <si>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</si>
  <si>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</si>
  <si>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</si>
  <si>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</si>
  <si>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</si>
  <si>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</si>
  <si>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</si>
  <si>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</si>
  <si>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</si>
  <si>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</si>
  <si>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</si>
  <si>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</si>
  <si>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</si>
  <si>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</si>
  <si>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</si>
  <si>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</si>
  <si>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</si>
  <si>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</si>
  <si>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</si>
  <si>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</si>
  <si>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</si>
  <si>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</si>
  <si>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</si>
  <si>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</si>
  <si>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</si>
  <si>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</si>
  <si>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</si>
  <si>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</si>
  <si>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</si>
  <si>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</si>
  <si>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</si>
  <si>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</si>
  <si>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</si>
  <si>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</si>
  <si>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</si>
  <si>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</si>
  <si>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</si>
  <si>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</si>
  <si>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</si>
  <si>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</si>
  <si>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</si>
  <si>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</si>
  <si>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</si>
  <si>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</si>
  <si>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</si>
  <si>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</si>
  <si>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</si>
  <si>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</si>
  <si>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</si>
  <si>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</si>
  <si>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</si>
  <si>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</si>
  <si>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</si>
  <si>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</si>
  <si>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</si>
  <si>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</si>
  <si>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</si>
  <si>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</si>
  <si>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</si>
  <si>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</si>
  <si>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</si>
  <si>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</si>
  <si>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</si>
  <si>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</si>
  <si>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</si>
  <si>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</si>
  <si>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</si>
  <si>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</si>
  <si>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</si>
  <si>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</si>
  <si>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</si>
  <si>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</si>
  <si>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</si>
  <si>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</si>
  <si>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</si>
  <si>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</si>
  <si>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</si>
  <si>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</si>
  <si>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</si>
  <si>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</si>
  <si>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</si>
  <si>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</si>
  <si>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</si>
  <si>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</si>
  <si>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</si>
  <si>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</si>
  <si>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</si>
  <si>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</si>
  <si>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</si>
  <si>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</si>
  <si>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</si>
  <si>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</si>
  <si>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</si>
  <si>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</si>
  <si>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</si>
  <si>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</si>
  <si>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</si>
  <si>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</si>
  <si>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</si>
  <si>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</si>
  <si>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</si>
  <si>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</si>
  <si>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</si>
  <si>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</si>
  <si>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</si>
  <si>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</si>
  <si>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</si>
  <si>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</si>
  <si>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</si>
  <si>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</si>
  <si>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</si>
  <si>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</si>
  <si>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</si>
  <si>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</si>
  <si>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</si>
  <si>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</si>
  <si>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</si>
  <si>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</si>
  <si>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</si>
  <si>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</si>
  <si>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</si>
  <si>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</si>
  <si>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</si>
  <si>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</si>
  <si>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</si>
  <si>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</si>
  <si>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</si>
  <si>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</si>
  <si>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</si>
  <si>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</si>
  <si>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</si>
  <si>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</si>
  <si>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</si>
  <si>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</si>
  <si>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</si>
  <si>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</si>
  <si>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</si>
  <si>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</si>
  <si>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</si>
  <si>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</si>
  <si>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</si>
  <si>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</si>
  <si>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</si>
  <si>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</si>
  <si>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</si>
  <si>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</si>
  <si>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</si>
  <si>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</si>
  <si>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</si>
  <si>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</si>
  <si>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</si>
  <si>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</si>
  <si>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</si>
  <si>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</si>
  <si>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</si>
  <si>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</si>
  <si>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</si>
  <si>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</si>
  <si>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</si>
  <si>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</si>
  <si>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</si>
  <si>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</si>
  <si>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</si>
  <si>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</si>
  <si>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</si>
  <si>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</si>
  <si>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</si>
  <si>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</si>
  <si>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</si>
  <si>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</si>
  <si>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</si>
  <si>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</si>
  <si>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</si>
  <si>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</si>
  <si>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</si>
  <si>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</si>
  <si>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</si>
  <si>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</si>
  <si>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</si>
  <si>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</si>
  <si>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</si>
  <si>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</si>
  <si>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</si>
  <si>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</si>
  <si>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</si>
  <si>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</si>
  <si>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</si>
  <si>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</si>
  <si>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</si>
  <si>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</si>
  <si>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</si>
  <si>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</si>
  <si>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</si>
  <si>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</si>
  <si>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</si>
  <si>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</si>
  <si>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</si>
  <si>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</si>
  <si>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</si>
  <si>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</si>
  <si>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</si>
  <si>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</si>
  <si>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</si>
  <si>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</si>
  <si>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</si>
  <si>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</si>
  <si>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</si>
  <si>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</si>
  <si>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</si>
  <si>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</si>
  <si>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</si>
  <si>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</si>
  <si>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</si>
  <si>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</si>
  <si>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</si>
  <si>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</si>
  <si>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</si>
  <si>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</si>
  <si>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</si>
  <si>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</si>
  <si>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</si>
  <si>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</si>
  <si>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</si>
  <si>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</si>
  <si>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</si>
  <si>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</si>
  <si>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</si>
  <si>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</si>
  <si>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</si>
  <si>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</si>
  <si>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</si>
  <si>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</si>
  <si>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</si>
  <si>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</si>
  <si>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</si>
  <si>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</si>
  <si>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</si>
  <si>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</si>
  <si>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</si>
  <si>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</si>
  <si>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</si>
  <si>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</si>
  <si>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</si>
  <si>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</si>
  <si>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</si>
  <si>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</si>
  <si>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</si>
  <si>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</si>
  <si>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</si>
  <si>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</si>
  <si>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</si>
  <si>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</si>
  <si>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</si>
  <si>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</si>
  <si>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</si>
  <si>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</si>
  <si>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</si>
  <si>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</si>
  <si>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</si>
  <si>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</si>
  <si>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</si>
  <si>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</si>
  <si>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</si>
  <si>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</si>
  <si>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</si>
  <si>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</si>
  <si>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</si>
  <si>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</si>
  <si>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</si>
  <si>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</si>
  <si>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</si>
  <si>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</si>
  <si>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</si>
  <si>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</si>
  <si>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</si>
  <si>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</si>
  <si>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</si>
  <si>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</si>
  <si>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</si>
  <si>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</si>
  <si>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</si>
  <si>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</si>
  <si>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</si>
  <si>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</si>
  <si>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</si>
  <si>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</si>
  <si>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</si>
  <si>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</si>
  <si>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</si>
  <si>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</si>
  <si>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</si>
  <si>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</si>
  <si>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</si>
  <si>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</si>
  <si>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</si>
  <si>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</si>
  <si>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</si>
  <si>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</si>
  <si>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</si>
  <si>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</si>
  <si>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</si>
  <si>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</si>
  <si>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</si>
  <si>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</si>
  <si>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</si>
  <si>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</si>
  <si>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</si>
  <si>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</si>
  <si>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</si>
  <si>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</si>
  <si>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</si>
  <si>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</si>
  <si>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</si>
  <si>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</si>
  <si>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</si>
  <si>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</si>
  <si>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</si>
  <si>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</si>
  <si>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</si>
  <si>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</si>
  <si>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</si>
  <si>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</si>
  <si>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</si>
  <si>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</si>
  <si>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</si>
  <si>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</si>
  <si>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</si>
  <si>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</si>
  <si>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</si>
  <si>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</si>
  <si>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</si>
  <si>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</si>
  <si>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</si>
  <si>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</si>
  <si>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</si>
  <si>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</si>
  <si>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</si>
  <si>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</si>
  <si>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</si>
  <si>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</si>
  <si>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</si>
  <si>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</si>
  <si>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</si>
  <si>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</si>
  <si>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</si>
  <si>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</si>
  <si>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</si>
  <si>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</si>
  <si>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</si>
  <si>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</si>
  <si>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</si>
  <si>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</si>
  <si>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</si>
  <si>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</si>
  <si>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</si>
  <si>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</si>
  <si>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</si>
  <si>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</si>
  <si>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</si>
  <si>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</si>
  <si>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</si>
  <si>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</si>
  <si>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</si>
  <si>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</si>
  <si>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</si>
  <si>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</si>
  <si>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</si>
  <si>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</si>
  <si>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</si>
  <si>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</si>
  <si>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</si>
  <si>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</si>
  <si>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</si>
  <si>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</si>
  <si>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</si>
  <si>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</si>
  <si>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</si>
  <si>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</si>
  <si>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</si>
  <si>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</si>
  <si>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</si>
  <si>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</si>
  <si>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</si>
  <si>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</si>
  <si>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</si>
  <si>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</si>
  <si>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</si>
  <si>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</si>
  <si>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</si>
  <si>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</si>
  <si>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</si>
  <si>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</si>
  <si>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</si>
  <si>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</si>
  <si>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</si>
  <si>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</si>
  <si>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</si>
  <si>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</si>
  <si>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</si>
  <si>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</si>
  <si>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</si>
  <si>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</si>
  <si>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</si>
  <si>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</si>
  <si>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</si>
  <si>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</si>
  <si>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</si>
  <si>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</si>
  <si>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</si>
  <si>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</si>
  <si>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</si>
  <si>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</si>
  <si>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</si>
  <si>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</si>
  <si>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</si>
  <si>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</si>
  <si>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</si>
  <si>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</si>
  <si>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</si>
  <si>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</si>
  <si>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</si>
  <si>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</si>
  <si>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</si>
  <si>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</si>
  <si>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</si>
  <si>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</si>
  <si>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</si>
  <si>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</si>
  <si>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</si>
  <si>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</si>
  <si>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</si>
  <si>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</si>
  <si>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</si>
  <si>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</si>
  <si>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</si>
  <si>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</si>
  <si>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</si>
  <si>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</si>
  <si>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</si>
  <si>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</si>
  <si>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</si>
  <si>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</si>
  <si>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</si>
  <si>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</si>
  <si>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</si>
  <si>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</si>
  <si>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</si>
  <si>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</si>
  <si>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</si>
  <si>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</si>
  <si>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</si>
  <si>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</si>
  <si>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</si>
  <si>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</si>
  <si>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</si>
  <si>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</si>
  <si>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</si>
  <si>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</si>
  <si>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</si>
  <si>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</si>
  <si>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</si>
  <si>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</si>
  <si>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</si>
  <si>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</si>
  <si>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</si>
  <si>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</si>
  <si>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</si>
  <si>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</si>
  <si>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</si>
  <si>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</si>
  <si>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</si>
  <si>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</si>
  <si>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</si>
  <si>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</si>
  <si>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</si>
  <si>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</si>
  <si>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</si>
  <si>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</si>
  <si>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</si>
  <si>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</si>
  <si>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</si>
  <si>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</si>
  <si>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</si>
  <si>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</si>
  <si>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</si>
  <si>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</si>
  <si>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</si>
  <si>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</si>
  <si>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</si>
  <si>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</si>
  <si>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</si>
  <si>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</si>
  <si>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</si>
  <si>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</si>
  <si>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</si>
  <si>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</si>
  <si>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</si>
  <si>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</si>
  <si>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</si>
  <si>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</si>
  <si>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</si>
  <si>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</si>
  <si>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</si>
  <si>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</si>
  <si>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</si>
  <si>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</si>
  <si>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</si>
  <si>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</si>
  <si>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</si>
  <si>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</si>
  <si>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</si>
  <si>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</si>
  <si>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</si>
  <si>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</si>
  <si>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</si>
  <si>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</si>
  <si>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</si>
  <si>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</si>
  <si>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</si>
  <si>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</si>
  <si>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</si>
  <si>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</si>
  <si>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</si>
  <si>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</si>
  <si>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</si>
  <si>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</si>
  <si>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</si>
  <si>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</si>
  <si>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</si>
  <si>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</si>
  <si>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</si>
  <si>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</si>
  <si>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</si>
  <si>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</si>
  <si>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</si>
  <si>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</si>
  <si>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</si>
  <si>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</si>
  <si>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</si>
  <si>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</si>
  <si>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</si>
  <si>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</si>
  <si>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</si>
  <si>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</si>
  <si>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</si>
  <si>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</si>
  <si>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</si>
  <si>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</si>
  <si>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</si>
  <si>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</si>
  <si>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</si>
  <si>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</si>
  <si>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</si>
  <si>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</si>
  <si>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</si>
  <si>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</si>
  <si>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</si>
  <si>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</si>
  <si>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</si>
  <si>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</si>
  <si>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</si>
  <si>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</si>
  <si>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</si>
  <si>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</si>
  <si>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</si>
  <si>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</si>
  <si>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</si>
  <si>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</si>
  <si>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</si>
  <si>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</si>
  <si>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</si>
  <si>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</si>
  <si>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</si>
  <si>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</si>
  <si>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</si>
  <si>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</si>
  <si>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</si>
  <si>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</si>
  <si>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</si>
  <si>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</si>
  <si>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</si>
  <si>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</si>
  <si>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</si>
  <si>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</si>
  <si>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</si>
  <si>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</si>
  <si>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</si>
  <si>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</si>
  <si>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</si>
  <si>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</si>
  <si>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</si>
  <si>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</si>
  <si>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</si>
  <si>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</si>
  <si>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</si>
  <si>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</si>
  <si>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</si>
  <si>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</si>
  <si>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</si>
  <si>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</si>
  <si>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</si>
  <si>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</si>
  <si>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</si>
  <si>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</si>
  <si>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</si>
  <si>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</si>
  <si>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</si>
  <si>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</si>
  <si>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</si>
  <si>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</si>
  <si>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</si>
  <si>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</si>
  <si>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</si>
  <si>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</si>
  <si>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</si>
  <si>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</si>
  <si>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</si>
  <si>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</si>
  <si>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</si>
  <si>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</si>
  <si>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</si>
  <si>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</si>
  <si>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</si>
  <si>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</si>
  <si>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</si>
  <si>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</si>
  <si>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</si>
  <si>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</si>
  <si>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</si>
  <si>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</si>
  <si>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</si>
  <si>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</si>
  <si>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</si>
  <si>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</si>
  <si>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</si>
  <si>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</si>
  <si>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</si>
  <si>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</si>
  <si>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</si>
  <si>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</si>
  <si>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</si>
  <si>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</si>
  <si>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</si>
  <si>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</si>
  <si>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</si>
  <si>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</si>
  <si>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</si>
  <si>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</si>
  <si>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</si>
  <si>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</si>
  <si>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</si>
  <si>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</si>
  <si>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</si>
  <si>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</si>
  <si>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</si>
  <si>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</si>
  <si>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</si>
  <si>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</si>
  <si>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</si>
  <si>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</si>
  <si>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</si>
  <si>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</si>
  <si>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</si>
  <si>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</si>
  <si>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</si>
  <si>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</si>
  <si>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</si>
  <si>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</si>
  <si>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</si>
  <si>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</si>
  <si>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</si>
  <si>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</si>
  <si>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</si>
  <si>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</si>
  <si>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</si>
  <si>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</si>
  <si>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</si>
  <si>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</si>
  <si>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</si>
  <si>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</si>
  <si>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</si>
  <si>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</si>
  <si>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</si>
  <si>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</si>
  <si>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</si>
  <si>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</si>
  <si>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</si>
  <si>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</si>
  <si>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</si>
  <si>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</si>
  <si>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</si>
  <si>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</si>
  <si>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</si>
  <si>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</si>
  <si>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</si>
  <si>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</si>
  <si>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</si>
  <si>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</si>
  <si>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</si>
  <si>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</si>
  <si>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</si>
  <si>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</si>
  <si>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</si>
  <si>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</si>
  <si>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</si>
  <si>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</si>
  <si>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</si>
  <si>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</si>
  <si>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</si>
  <si>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</si>
  <si>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</si>
  <si>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</si>
  <si>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</si>
  <si>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</si>
  <si>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</si>
  <si>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</si>
  <si>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</si>
  <si>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</si>
  <si>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</si>
  <si>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</si>
  <si>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</si>
  <si>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</si>
  <si>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</si>
  <si>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</si>
  <si>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</si>
  <si>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</si>
  <si>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</si>
  <si>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</si>
  <si>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</si>
  <si>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</si>
  <si>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</si>
  <si>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</si>
  <si>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</si>
  <si>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</si>
  <si>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</si>
  <si>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</si>
  <si>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</si>
  <si>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</si>
  <si>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</si>
  <si>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</si>
  <si>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</si>
  <si>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</si>
  <si>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</si>
  <si>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</si>
  <si>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</si>
  <si>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</si>
  <si>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</si>
  <si>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</si>
  <si>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</si>
  <si>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</si>
  <si>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</si>
  <si>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</si>
  <si>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</si>
  <si>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</si>
  <si>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</si>
  <si>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</si>
  <si>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</si>
  <si>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</si>
  <si>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</si>
  <si>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</si>
  <si>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</si>
  <si>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</si>
  <si>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</si>
  <si>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</si>
  <si>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</si>
  <si>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</si>
  <si>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</si>
  <si>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</si>
  <si>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</si>
  <si>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</si>
  <si>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</si>
  <si>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</si>
  <si>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</si>
  <si>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</si>
  <si>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</si>
  <si>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</si>
  <si>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</si>
  <si>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</si>
  <si>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</si>
  <si>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</si>
  <si>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</si>
  <si>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</si>
  <si>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</si>
  <si>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</si>
  <si>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</si>
  <si>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</si>
  <si>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</si>
  <si>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</si>
  <si>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</si>
  <si>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</si>
  <si>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</si>
  <si>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</si>
  <si>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</si>
  <si>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</si>
  <si>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</si>
  <si>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</si>
  <si>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</si>
  <si>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</si>
  <si>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</si>
  <si>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</si>
  <si>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</si>
  <si>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</si>
  <si>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</si>
  <si>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</si>
  <si>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</si>
  <si>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</si>
  <si>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</si>
  <si>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</si>
  <si>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</si>
  <si>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</si>
  <si>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</si>
  <si>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</si>
  <si>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</si>
  <si>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</si>
  <si>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</si>
  <si>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</si>
  <si>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</si>
  <si>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</si>
  <si>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</si>
  <si>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</si>
  <si>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</si>
  <si>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</si>
  <si>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</si>
  <si>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</si>
  <si>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</si>
  <si>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</si>
  <si>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</si>
  <si>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</si>
  <si>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</si>
  <si>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</si>
  <si>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</si>
  <si>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</si>
  <si>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</si>
  <si>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</si>
  <si>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</si>
  <si>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</si>
  <si>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</si>
  <si>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</si>
  <si>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</si>
  <si>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</si>
  <si>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</si>
  <si>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</si>
  <si>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</si>
  <si>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</si>
  <si>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</si>
  <si>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</si>
  <si>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</si>
  <si>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</si>
  <si>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</si>
  <si>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</si>
  <si>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</si>
  <si>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</si>
  <si>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</si>
  <si>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</si>
  <si>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</si>
  <si>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</si>
  <si>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</si>
  <si>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</si>
  <si>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</si>
  <si>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</si>
  <si>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</si>
  <si>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</si>
  <si>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</si>
  <si>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</si>
  <si>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</si>
  <si>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</si>
  <si>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</si>
  <si>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</si>
  <si>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</si>
  <si>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</si>
  <si>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</si>
  <si>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</si>
  <si>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</si>
  <si>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</si>
  <si>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</si>
  <si>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</si>
  <si>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</si>
  <si>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</si>
  <si>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</si>
  <si>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</si>
  <si>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</si>
  <si>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</si>
  <si>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</si>
  <si>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</si>
  <si>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</si>
  <si>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</si>
  <si>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</si>
  <si>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</si>
  <si>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</si>
  <si>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</si>
  <si>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</si>
  <si>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</si>
  <si>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</si>
  <si>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</si>
  <si>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</si>
  <si>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</si>
  <si>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</si>
  <si>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</si>
  <si>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</si>
  <si>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</si>
  <si>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</si>
  <si>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</si>
  <si>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</si>
  <si>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</si>
  <si>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</si>
  <si>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</si>
  <si>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</si>
  <si>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</si>
  <si>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</si>
  <si>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</si>
  <si>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</si>
  <si>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</si>
  <si>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</si>
  <si>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</si>
  <si>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</si>
  <si>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</si>
  <si>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</si>
  <si>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</si>
  <si>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</si>
  <si>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</si>
  <si>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</si>
  <si>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</si>
  <si>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</si>
  <si>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</si>
  <si>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</si>
  <si>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</si>
  <si>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</si>
  <si>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</si>
  <si>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</si>
  <si>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</si>
  <si>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</si>
  <si>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</si>
  <si>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</si>
  <si>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</si>
  <si>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</si>
  <si>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</si>
  <si>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</si>
  <si>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</si>
  <si>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</si>
  <si>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</si>
  <si>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</si>
  <si>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</si>
  <si>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</si>
  <si>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</si>
  <si>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</si>
  <si>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</si>
  <si>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</si>
  <si>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</si>
  <si>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</si>
  <si>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</si>
  <si>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</si>
  <si>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</si>
  <si>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</si>
  <si>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</si>
  <si>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</si>
  <si>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</si>
  <si>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</si>
  <si>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</si>
  <si>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</si>
  <si>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</si>
  <si>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</si>
  <si>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</si>
  <si>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</si>
  <si>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</si>
  <si>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</si>
  <si>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</si>
  <si>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</si>
  <si>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</si>
  <si>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</si>
  <si>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</si>
  <si>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</si>
  <si>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</si>
  <si>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</si>
  <si>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</si>
  <si>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</si>
  <si>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</si>
  <si>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</si>
  <si>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</si>
  <si>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</si>
  <si>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</si>
  <si>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</si>
  <si>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</si>
  <si>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</si>
  <si>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</si>
  <si>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</si>
  <si>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</si>
  <si>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</si>
  <si>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</si>
  <si>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</si>
  <si>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</si>
  <si>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</si>
  <si>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</si>
  <si>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</si>
  <si>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</si>
  <si>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</si>
  <si>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</si>
  <si>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</si>
  <si>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</si>
  <si>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</si>
  <si>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</si>
  <si>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</si>
  <si>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</si>
  <si>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</si>
  <si>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</si>
  <si>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</si>
  <si>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</si>
  <si>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</si>
  <si>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</si>
  <si>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</si>
  <si>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</si>
  <si>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</si>
  <si>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</si>
  <si>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</si>
  <si>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</si>
  <si>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</si>
  <si>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</si>
  <si>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</si>
  <si>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</si>
  <si>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</si>
  <si>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</si>
  <si>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</si>
  <si>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</si>
  <si>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</si>
  <si>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</si>
  <si>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</si>
  <si>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</si>
  <si>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</si>
  <si>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</si>
  <si>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</si>
  <si>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</si>
  <si>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</si>
  <si>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</si>
  <si>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</si>
  <si>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</si>
  <si>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</si>
  <si>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</si>
  <si>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</si>
  <si>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</si>
  <si>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</si>
  <si>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</si>
  <si>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</si>
  <si>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</si>
  <si>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</si>
  <si>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</si>
  <si>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</si>
  <si>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</si>
  <si>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</si>
  <si>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</si>
  <si>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</si>
  <si>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</si>
  <si>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</si>
  <si>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</si>
  <si>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</si>
  <si>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</si>
  <si>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</si>
  <si>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</si>
  <si>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</si>
  <si>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</si>
  <si>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</si>
  <si>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</si>
  <si>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</si>
  <si>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</si>
  <si>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</si>
  <si>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</si>
  <si>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</si>
  <si>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</si>
  <si>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</si>
  <si>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</si>
  <si>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</si>
  <si>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</si>
  <si>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</si>
  <si>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</si>
  <si>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</si>
  <si>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</si>
  <si>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</si>
  <si>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</si>
  <si>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</si>
  <si>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</si>
  <si>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</si>
  <si>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</si>
  <si>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</si>
  <si>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</si>
  <si>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</si>
  <si>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</si>
  <si>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</si>
  <si>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</si>
  <si>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</si>
  <si>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</si>
  <si>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</si>
  <si>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</si>
  <si>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</si>
  <si>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</si>
  <si>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</si>
  <si>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</si>
  <si>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</si>
  <si>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</si>
  <si>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</si>
  <si>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</si>
  <si>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</si>
  <si>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</si>
  <si>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</si>
  <si>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</si>
  <si>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</si>
  <si>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</si>
  <si>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</si>
  <si>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</si>
  <si>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</si>
  <si>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</si>
  <si>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</si>
  <si>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</si>
  <si>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</si>
  <si>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</si>
  <si>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</si>
  <si>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</si>
  <si>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</si>
  <si>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</si>
  <si>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</si>
  <si>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</si>
  <si>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</si>
  <si>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</si>
  <si>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</si>
  <si>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</si>
  <si>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</si>
  <si>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</si>
  <si>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</si>
  <si>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</si>
  <si>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</si>
  <si>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</si>
  <si>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</si>
  <si>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</si>
  <si>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</si>
  <si>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</si>
  <si>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</si>
  <si>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</si>
  <si>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</si>
  <si>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</si>
  <si>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</si>
  <si>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</si>
  <si>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</si>
  <si>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</si>
  <si>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</si>
  <si>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</si>
  <si>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</si>
  <si>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</si>
  <si>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</si>
  <si>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</si>
  <si>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</si>
  <si>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</si>
  <si>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</si>
  <si>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</si>
  <si>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</si>
  <si>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</si>
  <si>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</si>
  <si>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</si>
  <si>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</si>
  <si>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</si>
  <si>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</si>
  <si>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</si>
  <si>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</si>
  <si>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</si>
  <si>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</si>
  <si>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</si>
  <si>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</si>
  <si>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</si>
  <si>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</si>
  <si>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</si>
  <si>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</si>
  <si>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</si>
  <si>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</si>
  <si>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</si>
  <si>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</si>
  <si>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</si>
  <si>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</si>
  <si>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</si>
  <si>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</si>
  <si>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</si>
  <si>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</si>
  <si>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</si>
  <si>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</si>
  <si>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</si>
  <si>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</si>
  <si>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</si>
  <si>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</si>
  <si>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</si>
  <si>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</si>
  <si>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</si>
  <si>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</si>
  <si>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</si>
  <si>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</si>
  <si>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</si>
  <si>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</si>
  <si>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</si>
  <si>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</si>
  <si>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</si>
  <si>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</si>
  <si>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</si>
  <si>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</si>
  <si>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</si>
  <si>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</si>
  <si>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</si>
  <si>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</si>
  <si>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</si>
  <si>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</si>
  <si>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</si>
  <si>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</si>
  <si>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</si>
  <si>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</si>
  <si>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</si>
  <si>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</si>
  <si>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</si>
  <si>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</si>
  <si>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</si>
  <si>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</si>
  <si>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</si>
  <si>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</si>
  <si>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</si>
  <si>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</si>
  <si>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</si>
  <si>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</si>
  <si>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</si>
  <si>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</si>
  <si>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</si>
  <si>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</si>
  <si>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</si>
  <si>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</si>
  <si>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</si>
  <si>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</si>
  <si>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</si>
  <si>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</si>
  <si>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</si>
  <si>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</si>
  <si>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</si>
  <si>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</si>
  <si>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</si>
  <si>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</si>
  <si>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</si>
  <si>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</si>
  <si>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</si>
  <si>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</si>
  <si>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</si>
  <si>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</si>
  <si>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</si>
  <si>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</si>
  <si>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</si>
  <si>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</si>
  <si>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</si>
  <si>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</si>
  <si>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</si>
  <si>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</si>
  <si>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</si>
  <si>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</si>
  <si>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</si>
  <si>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</si>
  <si>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</si>
  <si>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</si>
  <si>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</si>
  <si>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</si>
  <si>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</si>
  <si>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</si>
  <si>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</si>
  <si>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</si>
  <si>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</si>
  <si>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</si>
  <si>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</si>
  <si>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</si>
  <si>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</si>
  <si>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</si>
  <si>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</si>
  <si>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</si>
  <si>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</si>
  <si>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</si>
  <si>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</si>
  <si>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</si>
  <si>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</si>
  <si>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</si>
  <si>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</si>
  <si>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</si>
  <si>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</si>
  <si>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</si>
  <si>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</si>
  <si>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</si>
  <si>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</si>
  <si>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</si>
  <si>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</si>
  <si>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</si>
  <si>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</si>
  <si>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</si>
  <si>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</si>
  <si>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</si>
  <si>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</si>
  <si>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</si>
  <si>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</si>
  <si>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</si>
  <si>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</si>
  <si>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</si>
  <si>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</si>
  <si>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</si>
  <si>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</si>
  <si>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</si>
  <si>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</si>
  <si>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</si>
  <si>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</si>
  <si>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</si>
  <si>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</si>
  <si>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</si>
  <si>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</si>
  <si>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</si>
  <si>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</si>
  <si>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</si>
  <si>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</si>
  <si>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</si>
  <si>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</si>
  <si>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</si>
  <si>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</si>
  <si>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</si>
  <si>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</si>
  <si>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</si>
  <si>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</si>
  <si>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</si>
  <si>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</si>
  <si>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</si>
  <si>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</si>
  <si>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</si>
  <si>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</si>
  <si>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</si>
  <si>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</si>
  <si>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</si>
  <si>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</si>
  <si>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</si>
  <si>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</si>
  <si>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</si>
  <si>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</si>
  <si>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</si>
  <si>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</si>
  <si>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</si>
  <si>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</si>
  <si>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</si>
  <si>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</si>
  <si>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</si>
  <si>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</si>
  <si>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</si>
  <si>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</si>
  <si>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</si>
  <si>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</si>
  <si>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</si>
  <si>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</si>
  <si>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</si>
  <si>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</si>
  <si>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</si>
  <si>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</si>
  <si>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</si>
  <si>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</si>
  <si>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</si>
  <si>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</si>
  <si>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</si>
  <si>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</si>
  <si>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</si>
  <si>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</si>
  <si>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</si>
  <si>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</si>
  <si>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</si>
  <si>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</si>
  <si>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</si>
  <si>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</si>
  <si>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</si>
  <si>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</si>
  <si>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</si>
  <si>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</si>
  <si>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</si>
  <si>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</si>
  <si>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</si>
  <si>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</si>
  <si>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</si>
  <si>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</si>
  <si>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</si>
  <si>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</si>
  <si>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</si>
  <si>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</si>
  <si>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</si>
  <si>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</si>
  <si>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</si>
  <si>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</si>
  <si>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</si>
  <si>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</si>
  <si>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</si>
  <si>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</si>
  <si>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</si>
  <si>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</si>
  <si>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</si>
  <si>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</si>
  <si>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</si>
  <si>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</si>
  <si>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</si>
  <si>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</si>
  <si>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</si>
  <si>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</si>
  <si>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</si>
  <si>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</si>
  <si>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</si>
  <si>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</si>
  <si>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</si>
  <si>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</si>
  <si>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</si>
  <si>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</si>
  <si>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</si>
  <si>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</si>
  <si>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</si>
  <si>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</si>
  <si>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</si>
  <si>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</si>
  <si>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</si>
  <si>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</si>
  <si>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</si>
  <si>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</si>
  <si>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</si>
  <si>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</si>
  <si>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</si>
  <si>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</si>
  <si>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</si>
  <si>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</si>
  <si>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</si>
  <si>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</si>
  <si>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</si>
  <si>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</si>
  <si>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</si>
  <si>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</si>
  <si>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</si>
  <si>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</si>
  <si>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</si>
  <si>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</si>
  <si>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</si>
  <si>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</si>
  <si>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</si>
  <si>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</si>
  <si>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</si>
  <si>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</si>
  <si>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</si>
  <si>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</si>
  <si>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</si>
  <si>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</si>
  <si>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</si>
  <si>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</si>
  <si>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</si>
  <si>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</si>
  <si>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</si>
  <si>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</si>
  <si>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</si>
  <si>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</si>
  <si>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</si>
  <si>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</si>
  <si>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</si>
  <si>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</si>
  <si>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</si>
  <si>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</si>
  <si>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</si>
  <si>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</si>
  <si>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</si>
  <si>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</si>
  <si>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</si>
  <si>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</si>
  <si>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</si>
  <si>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</si>
  <si>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</si>
  <si>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</si>
  <si>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</si>
  <si>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</si>
  <si>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</si>
  <si>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</si>
  <si>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</si>
  <si>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</si>
  <si>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</si>
  <si>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</si>
  <si>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</si>
  <si>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</si>
  <si>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</si>
  <si>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</si>
  <si>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</si>
  <si>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</si>
  <si>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</si>
  <si>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</si>
  <si>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</si>
  <si>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</si>
  <si>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</si>
  <si>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</si>
  <si>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</si>
  <si>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</si>
  <si>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</si>
  <si>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</si>
  <si>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</si>
  <si>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</si>
  <si>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</si>
  <si>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</si>
  <si>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</si>
  <si>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</si>
  <si>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</si>
  <si>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</si>
  <si>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</si>
  <si>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</si>
  <si>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</si>
  <si>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</si>
  <si>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</si>
  <si>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</si>
  <si>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</si>
  <si>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</si>
  <si>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</si>
  <si>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</si>
  <si>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</si>
  <si>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</si>
  <si>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</si>
  <si>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</si>
  <si>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</si>
  <si>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</si>
  <si>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</si>
  <si>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</si>
  <si>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</si>
  <si>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</si>
  <si>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</si>
  <si>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</si>
  <si>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</si>
  <si>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</si>
  <si>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</si>
  <si>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</si>
  <si>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</si>
  <si>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</si>
  <si>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</si>
  <si>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</si>
  <si>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</si>
  <si>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</si>
  <si>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</si>
  <si>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</si>
  <si>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</si>
  <si>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</si>
  <si>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</si>
  <si>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</si>
  <si>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</si>
  <si>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</si>
  <si>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</si>
  <si>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</si>
  <si>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</si>
  <si>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</si>
  <si>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</si>
  <si>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</si>
  <si>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</si>
  <si>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</si>
  <si>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</si>
  <si>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</si>
  <si>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</si>
  <si>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</si>
  <si>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</si>
  <si>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</si>
  <si>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</si>
  <si>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</si>
  <si>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</si>
  <si>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</si>
  <si>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</si>
  <si>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</si>
  <si>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</si>
  <si>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</si>
  <si>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</si>
  <si>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</si>
  <si>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</si>
  <si>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</si>
  <si>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</si>
  <si>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</si>
  <si>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</si>
  <si>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</si>
  <si>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</si>
  <si>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</si>
  <si>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</si>
  <si>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</si>
  <si>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</si>
  <si>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</si>
  <si>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</si>
  <si>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</si>
  <si>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</si>
  <si>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</si>
  <si>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</si>
  <si>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</si>
  <si>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</si>
  <si>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</si>
  <si>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</si>
  <si>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</si>
  <si>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</si>
  <si>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</si>
  <si>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</si>
  <si>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</si>
  <si>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</si>
  <si>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</si>
  <si>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</si>
  <si>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</si>
  <si>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</si>
  <si>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</si>
  <si>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</si>
  <si>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</si>
  <si>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</si>
  <si>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</si>
  <si>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</si>
  <si>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</si>
  <si>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</si>
  <si>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</si>
  <si>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</si>
  <si>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</si>
  <si>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</si>
  <si>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</si>
  <si>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</si>
  <si>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</si>
  <si>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</si>
  <si>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</si>
  <si>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</si>
  <si>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</si>
  <si>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</si>
  <si>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</si>
  <si>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</si>
  <si>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</si>
  <si>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</si>
  <si>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</si>
  <si>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</si>
  <si>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</si>
  <si>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</si>
  <si>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</si>
  <si>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</si>
  <si>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</si>
  <si>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</si>
  <si>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</si>
  <si>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</si>
  <si>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</si>
  <si>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</si>
  <si>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</si>
  <si>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</si>
  <si>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</si>
  <si>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</si>
  <si>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</si>
  <si>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</si>
  <si>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</si>
  <si>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</si>
  <si>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</si>
  <si>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</si>
  <si>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</si>
  <si>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</si>
  <si>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</si>
  <si>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</si>
  <si>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</si>
  <si>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</si>
  <si>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</si>
  <si>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</si>
  <si>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</si>
  <si>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</si>
  <si>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</si>
  <si>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</si>
  <si>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</si>
  <si>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</si>
  <si>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</si>
  <si>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</si>
  <si>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</si>
  <si>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</si>
  <si>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</si>
  <si>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</si>
  <si>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</si>
  <si>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</si>
  <si>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</si>
  <si>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</si>
  <si>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</si>
  <si>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</si>
  <si>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</si>
  <si>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</si>
  <si>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</si>
  <si>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</si>
  <si>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</si>
  <si>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</si>
  <si>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</si>
  <si>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</si>
  <si>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</si>
  <si>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</si>
  <si>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</si>
  <si>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</si>
  <si>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</si>
  <si>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</si>
  <si>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</si>
  <si>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</si>
  <si>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</si>
  <si>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</si>
  <si>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</si>
  <si>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</si>
  <si>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</si>
  <si>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</si>
  <si>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</si>
  <si>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</si>
  <si>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</si>
  <si>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</si>
  <si>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</si>
  <si>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</si>
  <si>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</si>
  <si>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</si>
  <si>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</si>
  <si>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</si>
  <si>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</si>
  <si>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</si>
  <si>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</si>
  <si>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</si>
  <si>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</si>
  <si>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</si>
  <si>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</si>
  <si>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</si>
  <si>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</si>
  <si>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</si>
  <si>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</si>
  <si>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</si>
  <si>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</si>
  <si>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</si>
  <si>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</si>
  <si>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</si>
  <si>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</si>
  <si>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</si>
  <si>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</si>
  <si>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</si>
  <si>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</si>
  <si>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</si>
  <si>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</si>
  <si>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</si>
  <si>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</si>
  <si>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</si>
  <si>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</si>
  <si>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</si>
  <si>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</si>
  <si>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</si>
  <si>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</si>
  <si>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</si>
  <si>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</si>
  <si>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</si>
  <si>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</si>
  <si>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</si>
  <si>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</si>
  <si>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</si>
  <si>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</si>
  <si>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</si>
  <si>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</si>
  <si>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</si>
  <si>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</si>
  <si>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</si>
  <si>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</si>
  <si>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</si>
  <si>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</si>
  <si>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</si>
  <si>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</si>
  <si>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</si>
  <si>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</si>
  <si>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</si>
  <si>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</si>
  <si>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</si>
  <si>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</si>
  <si>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</si>
  <si>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</si>
  <si>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</si>
  <si>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</si>
  <si>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</si>
  <si>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</si>
  <si>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</si>
  <si>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</si>
  <si>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</si>
  <si>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</si>
  <si>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</si>
  <si>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</si>
  <si>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</si>
  <si>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</si>
  <si>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</si>
  <si>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</si>
  <si>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</si>
  <si>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</si>
  <si>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</si>
  <si>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</si>
  <si>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</si>
  <si>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</si>
  <si>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</si>
  <si>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</si>
  <si>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</si>
  <si>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</si>
  <si>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</si>
  <si>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</si>
  <si>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</si>
  <si>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</si>
  <si>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</si>
  <si>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</si>
  <si>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</si>
  <si>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</si>
  <si>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</si>
  <si>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</si>
  <si>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</si>
  <si>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</si>
  <si>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</si>
  <si>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</si>
  <si>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</si>
  <si>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</si>
  <si>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</si>
  <si>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</si>
  <si>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</si>
  <si>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</si>
  <si>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</si>
  <si>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</si>
  <si>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</si>
  <si>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</si>
  <si>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</si>
  <si>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</si>
  <si>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</si>
  <si>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</si>
  <si>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</si>
  <si>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</si>
  <si>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</si>
  <si>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</si>
  <si>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</si>
  <si>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</si>
  <si>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</si>
  <si>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</si>
  <si>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</si>
  <si>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</si>
  <si>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</si>
  <si>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</si>
  <si>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</si>
  <si>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</si>
  <si>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</si>
  <si>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</si>
  <si>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</si>
  <si>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</si>
  <si>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</si>
  <si>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</si>
  <si>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</si>
  <si>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</si>
  <si>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</si>
  <si>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</si>
  <si>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</si>
  <si>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</si>
  <si>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</si>
  <si>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</si>
  <si>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</si>
  <si>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</si>
  <si>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</si>
  <si>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</si>
  <si>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</si>
  <si>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</si>
  <si>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</si>
  <si>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</si>
  <si>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</si>
  <si>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</si>
  <si>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</si>
  <si>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</si>
  <si>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</si>
  <si>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</si>
  <si>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</si>
  <si>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</si>
  <si>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</si>
  <si>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</si>
  <si>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</si>
  <si>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</si>
  <si>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</si>
  <si>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</si>
  <si>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</si>
  <si>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</si>
  <si>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</si>
  <si>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</si>
  <si>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</si>
  <si>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</si>
  <si>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</si>
  <si>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</si>
  <si>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</si>
  <si>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</si>
  <si>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</si>
  <si>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</si>
  <si>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</si>
  <si>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</si>
  <si>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</si>
  <si>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</si>
  <si>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</si>
  <si>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</si>
  <si>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</si>
  <si>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</si>
  <si>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</si>
  <si>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</si>
  <si>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</si>
  <si>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</si>
  <si>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</si>
  <si>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</si>
  <si>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</si>
  <si>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</si>
  <si>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</si>
  <si>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</si>
  <si>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</si>
  <si>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</si>
  <si>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</si>
  <si>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</si>
  <si>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</si>
  <si>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</si>
  <si>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</si>
  <si>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</si>
  <si>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</si>
  <si>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</si>
  <si>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</si>
  <si>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</si>
  <si>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</si>
  <si>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</si>
  <si>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</si>
  <si>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</si>
  <si>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</si>
  <si>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</si>
  <si>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</si>
  <si>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</si>
  <si>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</si>
  <si>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</si>
  <si>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</si>
  <si>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</si>
  <si>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</si>
  <si>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</si>
  <si>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</si>
  <si>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</si>
  <si>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</si>
  <si>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</si>
  <si>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</si>
  <si>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</si>
  <si>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</si>
  <si>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</si>
  <si>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</si>
  <si>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</si>
  <si>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</si>
  <si>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</si>
  <si>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</si>
  <si>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</si>
  <si>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</si>
  <si>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</si>
  <si>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</si>
  <si>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</si>
  <si>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</si>
  <si>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</si>
  <si>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</si>
  <si>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</si>
  <si>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</si>
  <si>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</si>
  <si>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</si>
  <si>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</si>
  <si>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</si>
  <si>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</si>
  <si>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</si>
  <si>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</si>
  <si>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</si>
  <si>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</si>
  <si>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</si>
  <si>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</si>
  <si>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</si>
  <si>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</si>
  <si>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</si>
  <si>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</si>
  <si>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</si>
  <si>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</si>
  <si>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</si>
  <si>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</si>
  <si>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</si>
  <si>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</si>
  <si>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</si>
  <si>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</si>
  <si>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</si>
  <si>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</si>
  <si>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</si>
  <si>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</si>
  <si>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</si>
  <si>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</si>
  <si>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</si>
  <si>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</si>
  <si>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</si>
  <si>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</si>
  <si>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</si>
  <si>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</si>
  <si>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</si>
  <si>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</si>
  <si>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</si>
  <si>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</si>
  <si>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</si>
  <si>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</si>
  <si>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</si>
  <si>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</si>
  <si>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</si>
  <si>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</si>
  <si>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</si>
  <si>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</si>
  <si>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</si>
  <si>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</si>
  <si>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</si>
  <si>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</si>
  <si>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</si>
  <si>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</si>
  <si>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</si>
  <si>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</si>
  <si>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</si>
  <si>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</si>
  <si>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</si>
  <si>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</si>
  <si>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</si>
  <si>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</si>
  <si>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</si>
  <si>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</si>
  <si>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</si>
  <si>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</si>
  <si>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</si>
  <si>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</si>
  <si>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</si>
  <si>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</si>
  <si>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</si>
  <si>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</si>
  <si>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</si>
  <si>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</si>
  <si>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</si>
  <si>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</si>
  <si>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</si>
  <si>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</si>
  <si>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</si>
  <si>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</si>
  <si>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</si>
  <si>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</si>
  <si>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</si>
  <si>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</si>
  <si>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</si>
  <si>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</si>
  <si>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</si>
  <si>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</si>
  <si>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</si>
  <si>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</si>
  <si>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</si>
  <si>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</si>
  <si>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</si>
  <si>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</si>
  <si>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</si>
  <si>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</si>
  <si>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</si>
  <si>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</si>
  <si>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</si>
  <si>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</si>
  <si>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</si>
  <si>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</si>
  <si>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</si>
  <si>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</si>
  <si>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</si>
  <si>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</si>
  <si>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</si>
  <si>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</si>
  <si>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</si>
  <si>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</si>
  <si>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</si>
  <si>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</si>
  <si>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</si>
  <si>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</si>
  <si>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</si>
  <si>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</si>
  <si>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</si>
  <si>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</si>
  <si>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</si>
  <si>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</si>
  <si>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</si>
  <si>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</si>
  <si>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</si>
  <si>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</si>
  <si>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</si>
  <si>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</si>
  <si>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</si>
  <si>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</si>
  <si>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</si>
  <si>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</si>
  <si>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</si>
  <si>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</si>
  <si>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</si>
  <si>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</si>
  <si>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</si>
  <si>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</si>
  <si>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</si>
  <si>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</si>
  <si>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</si>
  <si>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</si>
  <si>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</si>
  <si>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</si>
  <si>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</si>
  <si>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</si>
  <si>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</si>
  <si>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</si>
  <si>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</si>
  <si>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</si>
  <si>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</si>
  <si>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</si>
  <si>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</si>
  <si>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</si>
  <si>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</si>
  <si>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</si>
  <si>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</si>
  <si>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</si>
  <si>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</si>
  <si>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</si>
  <si>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</si>
  <si>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</si>
  <si>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</si>
  <si>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</si>
  <si>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</si>
  <si>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</si>
  <si>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</si>
  <si>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</si>
  <si>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</si>
  <si>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</si>
  <si>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</si>
  <si>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</si>
  <si>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</si>
  <si>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</si>
  <si>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</si>
  <si>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</si>
  <si>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</si>
  <si>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</si>
  <si>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</si>
  <si>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</si>
  <si>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</si>
  <si>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</si>
  <si>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</si>
  <si>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</si>
  <si>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</si>
  <si>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</si>
  <si>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</si>
  <si>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</si>
  <si>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</si>
  <si>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</si>
  <si>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</si>
  <si>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</si>
  <si>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</si>
  <si>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</si>
  <si>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</si>
  <si>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</si>
  <si>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</si>
  <si>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</si>
  <si>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</si>
  <si>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</si>
  <si>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</si>
  <si>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</si>
  <si>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</si>
  <si>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</si>
  <si>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</si>
  <si>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</si>
  <si>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</si>
  <si>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</si>
  <si>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</si>
  <si>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</si>
  <si>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</si>
  <si>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</si>
  <si>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</si>
  <si>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</si>
  <si>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</si>
  <si>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</si>
  <si>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</si>
  <si>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</si>
  <si>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</si>
  <si>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</si>
  <si>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</si>
  <si>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</si>
  <si>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</si>
  <si>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</si>
  <si>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</si>
  <si>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</si>
  <si>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</si>
  <si>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</si>
  <si>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</si>
  <si>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</si>
  <si>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</si>
  <si>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</si>
  <si>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</si>
  <si>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</si>
  <si>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</si>
  <si>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</si>
  <si>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</si>
  <si>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</si>
  <si>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</si>
  <si>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</si>
  <si>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</si>
  <si>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</si>
  <si>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</si>
  <si>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</si>
  <si>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</si>
  <si>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</si>
  <si>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</si>
  <si>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</si>
  <si>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</si>
  <si>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</si>
  <si>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</si>
  <si>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</si>
  <si>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</si>
  <si>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</si>
  <si>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</si>
  <si>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</si>
  <si>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</si>
  <si>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</si>
  <si>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</si>
  <si>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</si>
  <si>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</si>
  <si>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</si>
  <si>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</si>
  <si>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</si>
  <si>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</si>
  <si>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</si>
  <si>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</si>
  <si>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</si>
  <si>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</si>
  <si>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</si>
  <si>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</si>
  <si>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</si>
  <si>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</si>
  <si>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</si>
  <si>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</si>
  <si>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</si>
  <si>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</si>
  <si>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</si>
  <si>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</si>
  <si>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</si>
  <si>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</si>
  <si>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</si>
  <si>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</si>
  <si>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</si>
  <si>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</si>
  <si>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</si>
  <si>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</si>
  <si>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</si>
  <si>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</si>
  <si>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</si>
  <si>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</si>
  <si>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</si>
  <si>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</si>
  <si>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</si>
  <si>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</si>
  <si>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</si>
  <si>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</si>
  <si>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</si>
  <si>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</si>
  <si>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</si>
  <si>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</si>
  <si>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</si>
  <si>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</si>
  <si>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</si>
  <si>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</si>
  <si>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</si>
  <si>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</si>
  <si>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</si>
  <si>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</si>
  <si>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</si>
  <si>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</si>
  <si>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</si>
  <si>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</si>
  <si>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</si>
  <si>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</si>
  <si>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</si>
  <si>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</si>
  <si>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</si>
  <si>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</si>
  <si>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</si>
  <si>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</si>
  <si>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</si>
  <si>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</si>
  <si>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</si>
  <si>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</si>
  <si>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</si>
  <si>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</si>
  <si>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</si>
  <si>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</si>
  <si>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</si>
  <si>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</si>
  <si>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</si>
  <si>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</si>
  <si>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</si>
  <si>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</si>
  <si>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</si>
  <si>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</si>
  <si>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</si>
  <si>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</si>
  <si>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</si>
  <si>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</si>
  <si>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</si>
  <si>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</si>
  <si>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</si>
  <si>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</si>
  <si>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</si>
  <si>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</si>
  <si>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</si>
  <si>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</si>
  <si>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</si>
  <si>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</si>
  <si>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</si>
  <si>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</si>
  <si>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</si>
  <si>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</si>
  <si>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</si>
  <si>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</si>
  <si>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</si>
  <si>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</si>
  <si>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</si>
  <si>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</si>
  <si>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</si>
  <si>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</si>
  <si>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</si>
  <si>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</si>
  <si>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</si>
  <si>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</si>
  <si>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</si>
  <si>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</si>
  <si>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</si>
  <si>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</si>
  <si>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</si>
  <si>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</si>
  <si>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</si>
  <si>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</si>
  <si>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</si>
  <si>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</si>
  <si>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</si>
  <si>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</si>
  <si>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</si>
  <si>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</si>
  <si>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</si>
  <si>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</si>
  <si>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</si>
  <si>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</si>
  <si>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</si>
  <si>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</si>
  <si>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</si>
  <si>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</si>
  <si>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</si>
  <si>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</si>
  <si>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</si>
  <si>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</si>
  <si>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</si>
  <si>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</si>
  <si>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</si>
  <si>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</si>
  <si>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</si>
  <si>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</si>
  <si>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</si>
  <si>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</si>
  <si>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</si>
  <si>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</si>
  <si>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</si>
  <si>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</si>
  <si>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</si>
  <si>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</si>
  <si>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</si>
  <si>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</si>
  <si>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</si>
  <si>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</si>
  <si>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</si>
  <si>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</si>
  <si>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</si>
  <si>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</si>
  <si>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</si>
  <si>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</si>
  <si>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</si>
  <si>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</si>
  <si>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</si>
  <si>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</si>
  <si>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</si>
  <si>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</si>
  <si>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</si>
  <si>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</si>
  <si>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</si>
  <si>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</si>
  <si>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</si>
  <si>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</si>
  <si>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</si>
  <si>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</si>
  <si>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</si>
  <si>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</si>
  <si>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</si>
  <si>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</si>
  <si>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</si>
  <si>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</si>
  <si>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</si>
  <si>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</si>
  <si>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</si>
  <si>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</si>
  <si>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</si>
  <si>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</si>
  <si>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</si>
  <si>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</si>
  <si>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</si>
  <si>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</si>
  <si>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</si>
  <si>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</si>
  <si>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</si>
  <si>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</si>
  <si>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</si>
  <si>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</si>
  <si>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</si>
  <si>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</si>
  <si>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</si>
  <si>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</si>
  <si>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</si>
  <si>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</si>
  <si>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</si>
  <si>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</si>
  <si>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</si>
  <si>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</si>
  <si>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</si>
  <si>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</si>
  <si>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</si>
  <si>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</si>
  <si>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</si>
  <si>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</si>
  <si>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</si>
  <si>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</si>
  <si>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</si>
  <si>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</si>
  <si>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</si>
  <si>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</si>
  <si>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</si>
  <si>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</si>
  <si>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</si>
  <si>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</si>
  <si>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</si>
  <si>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</si>
  <si>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</si>
  <si>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</si>
  <si>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</si>
  <si>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</si>
  <si>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</si>
  <si>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</si>
  <si>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</si>
  <si>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</si>
  <si>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</si>
  <si>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</si>
  <si>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</si>
  <si>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</si>
  <si>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</si>
  <si>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</si>
  <si>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</si>
  <si>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</si>
  <si>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</si>
  <si>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</si>
  <si>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</si>
  <si>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</si>
  <si>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</si>
  <si>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</si>
  <si>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</si>
  <si>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</si>
  <si>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</si>
  <si>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</si>
  <si>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</si>
  <si>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</si>
  <si>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</si>
  <si>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</si>
  <si>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</si>
  <si>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</si>
  <si>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</si>
  <si>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</si>
  <si>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</si>
  <si>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</si>
  <si>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</si>
  <si>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</si>
  <si>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</si>
  <si>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</si>
  <si>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</si>
  <si>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</si>
  <si>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</si>
  <si>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</si>
  <si>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</si>
  <si>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</si>
  <si>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</si>
  <si>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</si>
  <si>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</si>
  <si>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</si>
  <si>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</si>
  <si>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</si>
  <si>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</si>
  <si>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</si>
  <si>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</si>
  <si>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</si>
  <si>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</si>
  <si>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</si>
  <si>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</si>
  <si>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</si>
  <si>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</si>
  <si>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</si>
  <si>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</si>
  <si>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</si>
  <si>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</si>
  <si>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</si>
  <si>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</si>
  <si>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</si>
  <si>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</si>
  <si>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</si>
  <si>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</si>
  <si>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</si>
  <si>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</si>
  <si>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</si>
  <si>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</si>
  <si>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</si>
  <si>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</si>
  <si>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</si>
  <si>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</si>
  <si>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</si>
  <si>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</si>
  <si>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</si>
  <si>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</si>
  <si>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</si>
  <si>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</si>
  <si>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</si>
  <si>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</si>
  <si>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</si>
  <si>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</si>
  <si>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</si>
  <si>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</si>
  <si>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</si>
  <si>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</si>
  <si>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</si>
  <si>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</si>
  <si>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</si>
  <si>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</si>
  <si>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</si>
  <si>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</si>
  <si>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</si>
  <si>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</si>
  <si>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</si>
  <si>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</si>
  <si>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</si>
  <si>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</si>
  <si>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</si>
  <si>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</si>
  <si>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</si>
  <si>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</si>
  <si>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</si>
  <si>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</si>
  <si>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</si>
  <si>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</si>
  <si>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</si>
  <si>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</si>
  <si>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</si>
  <si>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</si>
  <si>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</si>
  <si>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</si>
  <si>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</si>
  <si>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</si>
  <si>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</si>
  <si>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</si>
  <si>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</si>
  <si>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</si>
  <si>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</si>
  <si>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</si>
  <si>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</si>
  <si>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</si>
  <si>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</si>
  <si>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</si>
  <si>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</si>
  <si>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</si>
  <si>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</si>
  <si>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</si>
  <si>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</si>
  <si>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</si>
  <si>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</si>
  <si>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</si>
  <si>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</si>
  <si>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</si>
  <si>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</si>
  <si>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</si>
  <si>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</si>
  <si>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</si>
  <si>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</si>
  <si>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</si>
  <si>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</si>
  <si>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</si>
  <si>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</si>
  <si>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</si>
  <si>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</si>
  <si>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</si>
  <si>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</si>
  <si>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</si>
  <si>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</si>
  <si>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</si>
  <si>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</si>
  <si>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</si>
  <si>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</si>
  <si>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</si>
  <si>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</si>
  <si>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</si>
  <si>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</si>
  <si>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</si>
  <si>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</si>
  <si>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</si>
  <si>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</si>
  <si>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</si>
  <si>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</si>
  <si>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</si>
  <si>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</si>
  <si>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</si>
  <si>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</si>
  <si>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</si>
  <si>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</si>
  <si>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</si>
  <si>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</si>
  <si>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</si>
  <si>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</si>
  <si>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</si>
  <si>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</si>
  <si>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</si>
  <si>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</si>
  <si>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</si>
  <si>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</si>
  <si>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</si>
  <si>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</si>
  <si>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</si>
  <si>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</si>
  <si>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</si>
  <si>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</si>
  <si>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</si>
  <si>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</si>
  <si>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</si>
  <si>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</si>
  <si>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</si>
  <si>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</si>
  <si>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</si>
  <si>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</si>
  <si>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</si>
  <si>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</si>
  <si>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</si>
  <si>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</si>
  <si>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</si>
  <si>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</si>
  <si>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</si>
  <si>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</si>
  <si>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</si>
  <si>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</si>
  <si>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</si>
  <si>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</si>
  <si>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</si>
  <si>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</si>
  <si>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</si>
  <si>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</si>
  <si>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</si>
  <si>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</si>
  <si>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</si>
  <si>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</si>
  <si>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</si>
  <si>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</si>
  <si>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</si>
  <si>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</si>
  <si>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</si>
  <si>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</si>
  <si>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</si>
  <si>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</si>
  <si>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</si>
  <si>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</si>
  <si>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</si>
  <si>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</si>
  <si>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</si>
  <si>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</si>
  <si>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</si>
  <si>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</si>
  <si>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</si>
  <si>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</si>
  <si>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</si>
  <si>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</si>
  <si>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</si>
  <si>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</si>
  <si>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</si>
  <si>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</si>
  <si>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</si>
  <si>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</si>
  <si>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</si>
  <si>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</si>
  <si>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</si>
  <si>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</si>
  <si>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</si>
  <si>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</si>
  <si>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</si>
  <si>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</si>
  <si>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</si>
  <si>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</si>
  <si>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</si>
  <si>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</si>
  <si>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</si>
  <si>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</si>
  <si>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</si>
  <si>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</si>
  <si>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</si>
  <si>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</si>
  <si>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</si>
  <si>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</si>
  <si>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</si>
  <si>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</si>
  <si>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</si>
  <si>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</si>
  <si>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</si>
  <si>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</si>
  <si>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</si>
  <si>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</si>
  <si>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</si>
  <si>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</si>
  <si>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</si>
  <si>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</si>
  <si>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</si>
  <si>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</si>
  <si>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</si>
  <si>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</si>
  <si>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</si>
  <si>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</si>
  <si>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</si>
  <si>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</si>
  <si>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</si>
  <si>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</si>
  <si>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</si>
  <si>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</si>
  <si>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</si>
  <si>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</si>
  <si>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</si>
  <si>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</si>
  <si>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</si>
  <si>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</si>
  <si>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</si>
  <si>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</si>
  <si>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</si>
  <si>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</si>
  <si>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</si>
  <si>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</si>
  <si>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</si>
  <si>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</si>
  <si>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</si>
  <si>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</si>
  <si>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</si>
  <si>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</si>
  <si>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</si>
  <si>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</si>
  <si>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</si>
  <si>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</si>
  <si>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</si>
  <si>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</si>
  <si>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</si>
  <si>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</si>
  <si>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</si>
  <si>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</si>
  <si>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</si>
  <si>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</si>
  <si>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</si>
  <si>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</si>
  <si>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</si>
  <si>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</si>
  <si>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</si>
  <si>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</si>
  <si>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</si>
  <si>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</si>
  <si>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</si>
  <si>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</si>
  <si>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</si>
  <si>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</si>
  <si>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</si>
  <si>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</si>
  <si>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</si>
  <si>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</si>
  <si>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</si>
  <si>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</si>
  <si>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</si>
  <si>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</si>
  <si>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</si>
  <si>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</si>
  <si>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</si>
  <si>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</si>
  <si>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</si>
  <si>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</si>
  <si>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</si>
  <si>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</si>
  <si>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</si>
  <si>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</si>
  <si>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</si>
  <si>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</si>
  <si>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</si>
  <si>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</si>
  <si>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</si>
  <si>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</si>
  <si>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</si>
  <si>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</si>
  <si>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</si>
  <si>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</si>
  <si>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</si>
  <si>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</si>
  <si>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</si>
  <si>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</si>
  <si>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</si>
  <si>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</si>
  <si>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</si>
  <si>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</si>
  <si>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</si>
  <si>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</si>
  <si>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</si>
  <si>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</si>
  <si>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</si>
  <si>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</si>
  <si>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</si>
  <si>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</si>
  <si>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</si>
  <si>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</si>
  <si>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</si>
  <si>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</si>
  <si>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</si>
  <si>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</si>
  <si>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</si>
  <si>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</si>
  <si>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</si>
  <si>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</si>
  <si>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</si>
  <si>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</si>
  <si>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</si>
  <si>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</si>
  <si>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</si>
  <si>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</si>
  <si>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</si>
  <si>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</si>
  <si>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</si>
  <si>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</si>
  <si>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</si>
  <si>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</si>
  <si>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</si>
  <si>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</si>
  <si>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</si>
  <si>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</si>
  <si>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</si>
  <si>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</si>
  <si>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</si>
  <si>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</si>
  <si>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</si>
  <si>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</si>
  <si>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</si>
  <si>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</si>
  <si>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</si>
  <si>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</si>
  <si>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</si>
  <si>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</si>
  <si>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</si>
  <si>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</si>
  <si>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</si>
  <si>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</si>
  <si>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</si>
  <si>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</si>
  <si>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</si>
  <si>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</si>
  <si>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</si>
  <si>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</si>
  <si>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</si>
  <si>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</si>
  <si>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</si>
  <si>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</si>
  <si>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</si>
  <si>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</si>
  <si>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</si>
  <si>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</si>
  <si>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</si>
  <si>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</si>
  <si>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</si>
  <si>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</si>
  <si>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</si>
  <si>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</si>
  <si>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</si>
  <si>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</si>
  <si>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</si>
  <si>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</si>
  <si>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</si>
  <si>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</si>
  <si>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</si>
  <si>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</si>
  <si>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</si>
  <si>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</si>
  <si>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</si>
  <si>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</si>
  <si>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</si>
  <si>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</si>
  <si>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</si>
  <si>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</si>
  <si>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</si>
  <si>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</si>
  <si>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</si>
  <si>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</si>
  <si>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</si>
  <si>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</si>
  <si>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</si>
  <si>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</si>
  <si>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</si>
  <si>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</si>
  <si>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</si>
  <si>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</si>
  <si>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</si>
  <si>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</si>
  <si>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</si>
  <si>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</si>
  <si>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</si>
  <si>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</si>
  <si>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</si>
  <si>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</si>
  <si>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</si>
  <si>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</si>
  <si>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</si>
  <si>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</si>
  <si>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</si>
  <si>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</si>
  <si>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</si>
  <si>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</si>
  <si>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</si>
  <si>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</si>
  <si>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</si>
  <si>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</si>
  <si>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</si>
  <si>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</si>
  <si>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</si>
  <si>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</si>
  <si>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</si>
  <si>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</si>
  <si>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</si>
  <si>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</si>
  <si>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</si>
  <si>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</si>
  <si>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</si>
  <si>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</si>
  <si>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</si>
  <si>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</si>
  <si>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</si>
  <si>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</si>
  <si>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</si>
  <si>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</si>
  <si>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</si>
  <si>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</si>
  <si>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</si>
  <si>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</si>
  <si>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</si>
  <si>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</si>
  <si>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</si>
  <si>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</si>
  <si>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</si>
  <si>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</si>
  <si>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</si>
  <si>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</si>
  <si>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</si>
  <si>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</si>
  <si>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</si>
  <si>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</si>
  <si>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</si>
  <si>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</si>
  <si>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</si>
  <si>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</si>
  <si>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</si>
  <si>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</si>
  <si>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</si>
  <si>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</si>
  <si>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</si>
  <si>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</si>
  <si>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</si>
  <si>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</si>
  <si>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</si>
  <si>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</si>
  <si>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</si>
  <si>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</si>
  <si>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</si>
  <si>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</si>
  <si>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</si>
  <si>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</si>
  <si>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</si>
  <si>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</si>
  <si>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</si>
  <si>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</si>
  <si>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</si>
  <si>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</si>
  <si>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</si>
  <si>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</si>
  <si>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</si>
  <si>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</si>
  <si>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</si>
  <si>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</si>
  <si>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</si>
  <si>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</si>
  <si>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</si>
  <si>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</si>
  <si>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</si>
  <si>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</si>
  <si>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</si>
  <si>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</si>
  <si>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</si>
  <si>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</si>
  <si>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</si>
  <si>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</si>
  <si>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</si>
  <si>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</si>
  <si>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</si>
  <si>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</si>
  <si>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</si>
  <si>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</si>
  <si>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</si>
  <si>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</si>
  <si>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</si>
  <si>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</si>
  <si>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</si>
  <si>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</si>
  <si>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</si>
  <si>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</si>
  <si>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</si>
  <si>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</si>
  <si>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</si>
  <si>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</si>
  <si>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</si>
  <si>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</si>
  <si>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</si>
  <si>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</si>
  <si>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</si>
  <si>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</si>
  <si>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</si>
  <si>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</si>
  <si>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</si>
  <si>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</si>
  <si>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</si>
  <si>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</si>
  <si>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</si>
  <si>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</si>
  <si>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</si>
  <si>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</si>
  <si>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</si>
  <si>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</si>
  <si>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</si>
  <si>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</si>
  <si>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</si>
  <si>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</si>
  <si>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</si>
  <si>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</si>
  <si>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</si>
  <si>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</si>
  <si>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</si>
  <si>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</si>
  <si>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</si>
  <si>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</si>
  <si>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</si>
  <si>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</si>
  <si>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</si>
  <si>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</si>
  <si>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</si>
  <si>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</si>
  <si>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</si>
  <si>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</si>
  <si>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</si>
  <si>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</si>
  <si>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</si>
  <si>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</si>
  <si>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</si>
  <si>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</si>
  <si>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</si>
  <si>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</si>
  <si>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</si>
  <si>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</si>
  <si>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</si>
  <si>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</si>
  <si>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</si>
  <si>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</si>
  <si>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</si>
  <si>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</si>
  <si>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</si>
  <si>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</si>
  <si>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</si>
  <si>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</si>
  <si>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</si>
  <si>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</si>
  <si>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</si>
  <si>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</si>
  <si>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</si>
  <si>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</si>
  <si>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</si>
  <si>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</si>
  <si>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</si>
  <si>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</si>
  <si>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</si>
  <si>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</si>
  <si>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</si>
  <si>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</si>
  <si>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</si>
  <si>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</si>
  <si>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</si>
  <si>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</si>
  <si>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</si>
  <si>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</si>
  <si>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</si>
  <si>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</si>
  <si>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</si>
  <si>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</si>
  <si>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</si>
  <si>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</si>
  <si>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</si>
  <si>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</si>
  <si>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</si>
  <si>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</si>
  <si>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</si>
  <si>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</si>
  <si>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</si>
  <si>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</si>
  <si>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</si>
  <si>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</si>
  <si>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</si>
  <si>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</si>
  <si>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</si>
  <si>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</si>
  <si>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</si>
  <si>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</si>
  <si>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</si>
  <si>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</si>
  <si>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</si>
  <si>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</si>
  <si>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</si>
  <si>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</si>
  <si>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</si>
  <si>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</si>
  <si>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</si>
  <si>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</si>
  <si>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</si>
  <si>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</si>
  <si>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</si>
  <si>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</si>
  <si>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</si>
  <si>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</si>
  <si>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</si>
  <si>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</si>
  <si>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</si>
  <si>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</si>
  <si>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</si>
  <si>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</si>
  <si>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</si>
  <si>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</si>
  <si>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</si>
  <si>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</si>
  <si>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</si>
  <si>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</si>
  <si>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</si>
  <si>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</si>
  <si>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</si>
  <si>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</si>
  <si>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</si>
  <si>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</si>
  <si>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</si>
  <si>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</si>
  <si>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</si>
  <si>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</si>
  <si>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</si>
  <si>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</si>
  <si>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</si>
  <si>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</si>
  <si>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</si>
  <si>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</si>
  <si>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</si>
  <si>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</si>
  <si>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</si>
  <si>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</si>
  <si>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</si>
  <si>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</si>
  <si>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</si>
  <si>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</si>
  <si>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</si>
  <si>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</si>
  <si>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</si>
  <si>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</si>
  <si>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</si>
  <si>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</si>
  <si>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</si>
  <si>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</si>
  <si>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</si>
  <si>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</si>
  <si>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</si>
  <si>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</si>
  <si>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</si>
  <si>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</si>
  <si>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</si>
  <si>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</si>
  <si>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</si>
  <si>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</si>
  <si>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</si>
  <si>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</si>
  <si>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</si>
  <si>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</si>
  <si>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</si>
  <si>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</si>
  <si>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</si>
  <si>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</si>
  <si>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</si>
  <si>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</si>
  <si>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</si>
  <si>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</si>
  <si>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</si>
  <si>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</si>
  <si>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</si>
  <si>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</si>
  <si>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</si>
  <si>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</si>
  <si>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</si>
  <si>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</si>
  <si>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</si>
  <si>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</si>
  <si>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</si>
  <si>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</si>
  <si>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</si>
  <si>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</si>
  <si>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</si>
  <si>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</si>
  <si>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</si>
  <si>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</si>
  <si>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</si>
  <si>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</si>
  <si>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</si>
  <si>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</si>
  <si>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</si>
  <si>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</si>
  <si>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</si>
  <si>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</si>
  <si>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</si>
  <si>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</si>
  <si>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</si>
  <si>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</si>
  <si>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</si>
  <si>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</si>
  <si>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</si>
  <si>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</si>
  <si>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</si>
  <si>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</si>
  <si>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</si>
  <si>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</si>
  <si>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</si>
  <si>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</si>
  <si>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</si>
  <si>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</si>
  <si>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</si>
  <si>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</si>
  <si>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</si>
  <si>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</si>
  <si>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</si>
  <si>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</si>
  <si>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</si>
  <si>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</si>
  <si>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</si>
  <si>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</si>
  <si>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</si>
  <si>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</si>
  <si>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</si>
  <si>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</si>
  <si>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</si>
  <si>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</si>
  <si>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</si>
  <si>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</si>
  <si>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</si>
  <si>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</si>
  <si>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</si>
  <si>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</si>
  <si>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</si>
  <si>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</si>
  <si>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</si>
  <si>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</si>
  <si>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</si>
  <si>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</si>
  <si>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</si>
  <si>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</si>
  <si>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</si>
  <si>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</si>
  <si>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</si>
  <si>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</si>
  <si>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</si>
  <si>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</si>
  <si>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</si>
  <si>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</si>
  <si>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</si>
  <si>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</si>
  <si>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</si>
  <si>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</si>
  <si>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</si>
  <si>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</si>
  <si>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</si>
  <si>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</si>
  <si>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</si>
  <si>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</si>
  <si>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</si>
  <si>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</si>
  <si>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</si>
  <si>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</si>
  <si>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</si>
  <si>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</si>
  <si>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</si>
  <si>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</si>
  <si>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</si>
  <si>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</si>
  <si>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</si>
  <si>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</si>
  <si>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</si>
  <si>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</si>
  <si>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</si>
  <si>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</si>
  <si>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</si>
  <si>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</si>
  <si>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</si>
  <si>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</si>
  <si>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</si>
  <si>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</si>
  <si>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</si>
  <si>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</si>
  <si>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</si>
  <si>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</si>
  <si>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</si>
  <si>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</si>
  <si>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</si>
  <si>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</si>
  <si>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</si>
  <si>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</si>
  <si>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</si>
  <si>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</si>
  <si>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</si>
  <si>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</si>
  <si>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</si>
  <si>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</si>
  <si>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</si>
  <si>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</si>
  <si>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</si>
  <si>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</si>
  <si>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</si>
  <si>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</si>
  <si>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</si>
  <si>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</si>
  <si>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</si>
  <si>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</si>
  <si>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</si>
  <si>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</si>
  <si>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</si>
  <si>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</si>
  <si>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</si>
  <si>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</si>
  <si>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</si>
  <si>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</si>
  <si>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</si>
  <si>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</si>
  <si>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</si>
  <si>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</si>
  <si>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</si>
  <si>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</si>
  <si>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</si>
  <si>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</si>
  <si>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</si>
  <si>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</si>
  <si>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</si>
  <si>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</si>
  <si>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</si>
  <si>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</si>
  <si>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</si>
  <si>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</si>
  <si>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</si>
  <si>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</si>
  <si>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</si>
  <si>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</si>
  <si>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</si>
  <si>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</si>
  <si>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</si>
  <si>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</si>
  <si>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</si>
  <si>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</si>
  <si>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</si>
  <si>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</si>
  <si>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</si>
  <si>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</si>
  <si>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</si>
  <si>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</si>
  <si>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</si>
  <si>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</si>
  <si>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</si>
  <si>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</si>
  <si>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</si>
  <si>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</si>
  <si>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</si>
  <si>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</si>
  <si>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</si>
  <si>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</si>
  <si>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</si>
  <si>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</si>
  <si>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</si>
  <si>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</si>
  <si>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</si>
  <si>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</si>
  <si>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</si>
  <si>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</si>
  <si>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</si>
  <si>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</si>
  <si>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</si>
  <si>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</si>
  <si>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</si>
  <si>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</si>
  <si>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</si>
  <si>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</si>
  <si>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</si>
  <si>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</si>
  <si>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</si>
  <si>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</si>
  <si>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</si>
  <si>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</si>
  <si>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</si>
  <si>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</si>
  <si>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</si>
  <si>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</si>
  <si>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</si>
  <si>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</si>
  <si>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</si>
  <si>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</si>
  <si>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</si>
  <si>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</si>
  <si>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</si>
  <si>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</si>
  <si>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</si>
  <si>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</si>
  <si>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</si>
  <si>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</si>
  <si>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</si>
  <si>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</si>
  <si>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</si>
  <si>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</si>
  <si>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</si>
  <si>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</si>
  <si>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</si>
  <si>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</si>
  <si>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</si>
  <si>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</si>
  <si>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</si>
  <si>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</si>
  <si>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</si>
  <si>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</si>
  <si>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</si>
  <si>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</si>
  <si>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</si>
  <si>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</si>
  <si>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</si>
  <si>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</si>
  <si>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</si>
  <si>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</si>
  <si>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</si>
  <si>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</si>
  <si>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</si>
  <si>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</si>
  <si>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</si>
  <si>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</si>
  <si>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</si>
  <si>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</si>
  <si>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</si>
  <si>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</si>
  <si>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</si>
  <si>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</si>
  <si>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</si>
  <si>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</si>
  <si>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</si>
  <si>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</si>
  <si>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</si>
  <si>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</si>
  <si>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</si>
  <si>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</si>
  <si>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</si>
  <si>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</si>
  <si>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</si>
  <si>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</si>
  <si>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</si>
  <si>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</si>
  <si>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</si>
  <si>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</si>
  <si>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</si>
  <si>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</si>
  <si>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</si>
  <si>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</si>
  <si>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</si>
  <si>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</si>
  <si>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</si>
  <si>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</si>
  <si>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</si>
  <si>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</si>
  <si>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</si>
  <si>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</si>
  <si>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</si>
  <si>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</si>
  <si>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</si>
  <si>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</si>
  <si>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</si>
  <si>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</si>
  <si>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</si>
  <si>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</si>
  <si>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</si>
  <si>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</si>
  <si>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</si>
  <si>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</si>
  <si>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</si>
  <si>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</si>
  <si>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</si>
  <si>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</si>
  <si>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</si>
  <si>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</si>
  <si>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</si>
  <si>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</si>
  <si>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</si>
  <si>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</si>
  <si>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</si>
  <si>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</si>
  <si>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</si>
  <si>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</si>
  <si>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</si>
  <si>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</si>
  <si>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</si>
  <si>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</si>
  <si>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</si>
  <si>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</si>
  <si>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</si>
  <si>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</si>
  <si>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</si>
  <si>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</si>
  <si>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</si>
  <si>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</si>
  <si>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</si>
  <si>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</si>
  <si>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</si>
  <si>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</si>
  <si>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</si>
  <si>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</si>
  <si>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</si>
  <si>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</si>
  <si>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</si>
  <si>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</si>
  <si>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</si>
  <si>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</si>
  <si>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</si>
  <si>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</si>
  <si>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</si>
  <si>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</si>
  <si>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</si>
  <si>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</si>
  <si>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</si>
  <si>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</si>
  <si>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</si>
  <si>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</si>
  <si>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</si>
  <si>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</si>
  <si>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</si>
  <si>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</si>
  <si>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</si>
  <si>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</si>
  <si>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</si>
  <si>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</si>
  <si>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</si>
  <si>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</si>
  <si>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</si>
  <si>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</si>
  <si>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</si>
  <si>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</si>
  <si>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</si>
  <si>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</si>
  <si>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</si>
  <si>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</si>
  <si>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</si>
  <si>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</si>
  <si>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</si>
  <si>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</si>
  <si>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</si>
  <si>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</si>
  <si>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</si>
  <si>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</si>
  <si>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</si>
  <si>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</si>
  <si>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</si>
  <si>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</si>
  <si>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</si>
  <si>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</si>
  <si>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</si>
  <si>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</si>
  <si>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</si>
  <si>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</si>
  <si>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</si>
  <si>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</si>
  <si>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</si>
  <si>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</si>
  <si>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</si>
  <si>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</si>
  <si>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</si>
  <si>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</si>
  <si>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</si>
  <si>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</si>
  <si>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</si>
  <si>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</si>
  <si>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</si>
  <si>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</si>
  <si>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</si>
  <si>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</si>
  <si>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</si>
  <si>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</si>
  <si>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</si>
  <si>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</si>
  <si>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</si>
  <si>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</si>
  <si>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</si>
  <si>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</si>
  <si>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</si>
  <si>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</si>
  <si>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</si>
  <si>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</si>
  <si>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</si>
  <si>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</si>
  <si>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</si>
  <si>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</si>
  <si>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</si>
  <si>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</si>
  <si>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</si>
  <si>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</si>
  <si>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</si>
  <si>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</si>
  <si>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</si>
  <si>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</si>
  <si>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</si>
  <si>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</si>
  <si>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</si>
  <si>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</si>
  <si>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</si>
  <si>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</si>
  <si>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</si>
  <si>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</si>
  <si>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</si>
  <si>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</si>
  <si>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</si>
  <si>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</si>
  <si>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</si>
  <si>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</si>
  <si>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</si>
  <si>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</si>
  <si>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</si>
  <si>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</si>
  <si>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</si>
  <si>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</si>
  <si>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</si>
  <si>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</si>
  <si>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</si>
  <si>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</si>
  <si>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</si>
  <si>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</si>
  <si>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</si>
  <si>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</si>
  <si>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</si>
  <si>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</si>
  <si>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</si>
  <si>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</si>
  <si>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</si>
  <si>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</si>
  <si>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</si>
  <si>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</si>
  <si>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</si>
  <si>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</si>
  <si>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</si>
  <si>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</si>
  <si>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</si>
  <si>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</si>
  <si>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</si>
  <si>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</si>
  <si>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</si>
  <si>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</si>
  <si>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</si>
  <si>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</si>
  <si>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</si>
  <si>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</si>
  <si>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</si>
  <si>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</si>
  <si>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</si>
  <si>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</si>
  <si>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</si>
  <si>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</si>
  <si>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</si>
  <si>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</si>
  <si>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</si>
  <si>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</si>
  <si>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</si>
  <si>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</si>
  <si>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</si>
  <si>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</si>
  <si>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</si>
  <si>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</si>
  <si>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</si>
  <si>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</si>
  <si>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</si>
  <si>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</si>
  <si>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</si>
  <si>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</si>
  <si>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</si>
  <si>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</si>
  <si>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</si>
  <si>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</si>
  <si>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</si>
  <si>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</si>
  <si>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</si>
  <si>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</si>
  <si>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</si>
  <si>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</si>
  <si>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</si>
  <si>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</si>
  <si>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</si>
  <si>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</si>
  <si>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</si>
  <si>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</si>
  <si>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</si>
  <si>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</si>
  <si>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</si>
  <si>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</si>
  <si>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</si>
  <si>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</si>
  <si>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</si>
  <si>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</si>
  <si>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</si>
  <si>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</si>
  <si>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</si>
  <si>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</si>
  <si>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</si>
  <si>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</si>
  <si>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</si>
  <si>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</si>
  <si>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</si>
  <si>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</si>
  <si>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</si>
  <si>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</si>
  <si>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</si>
  <si>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</si>
  <si>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</si>
  <si>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</si>
  <si>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</si>
  <si>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</si>
  <si>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</si>
  <si>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</si>
  <si>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</si>
  <si>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</si>
  <si>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</si>
  <si>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</si>
  <si>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</si>
  <si>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</si>
  <si>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</si>
  <si>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</si>
  <si>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</si>
  <si>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</si>
  <si>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</si>
  <si>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</si>
  <si>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</si>
  <si>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</si>
  <si>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</si>
  <si>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</si>
  <si>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</si>
  <si>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</si>
  <si>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</si>
  <si>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</si>
  <si>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</si>
  <si>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</si>
  <si>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</si>
  <si>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</si>
  <si>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</si>
  <si>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</si>
  <si>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</si>
  <si>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</si>
  <si>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</si>
  <si>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</si>
  <si>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</si>
  <si>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</si>
  <si>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</si>
  <si>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</si>
  <si>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</si>
  <si>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</si>
  <si>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</si>
  <si>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</si>
  <si>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</si>
  <si>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</si>
  <si>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</si>
  <si>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</si>
  <si>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</si>
  <si>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</si>
  <si>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</si>
  <si>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</si>
  <si>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</si>
  <si>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</si>
  <si>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</si>
  <si>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</si>
  <si>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</si>
  <si>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</si>
  <si>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</si>
  <si>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</si>
  <si>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</si>
  <si>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</si>
  <si>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</si>
  <si>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</si>
  <si>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</si>
  <si>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</si>
  <si>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</si>
  <si>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</si>
  <si>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</si>
  <si>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</si>
  <si>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</si>
  <si>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</si>
  <si>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</si>
  <si>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</si>
  <si>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</si>
  <si>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</si>
  <si>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</si>
  <si>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</si>
  <si>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</si>
  <si>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</si>
  <si>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</si>
  <si>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</si>
  <si>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</si>
  <si>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</si>
  <si>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</si>
  <si>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</si>
  <si>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</si>
  <si>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</si>
  <si>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</si>
  <si>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</si>
  <si>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</si>
  <si>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</si>
  <si>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</si>
  <si>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</si>
  <si>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</si>
  <si>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</si>
  <si>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</si>
  <si>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</si>
  <si>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</si>
  <si>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</si>
  <si>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</si>
  <si>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</si>
  <si>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</si>
  <si>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</si>
  <si>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</si>
  <si>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</si>
  <si>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</si>
  <si>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</si>
  <si>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</si>
  <si>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</si>
  <si>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</si>
  <si>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</si>
  <si>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</si>
  <si>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</si>
  <si>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</si>
  <si>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</si>
  <si>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</si>
  <si>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</si>
  <si>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</si>
  <si>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</si>
  <si>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</si>
  <si>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</si>
  <si>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</si>
  <si>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</si>
  <si>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</si>
  <si>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</si>
  <si>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</si>
  <si>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</si>
  <si>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</si>
  <si>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</si>
  <si>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</si>
  <si>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</si>
  <si>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</si>
  <si>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</si>
  <si>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</si>
  <si>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</si>
  <si>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</si>
  <si>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</si>
  <si>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</si>
  <si>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</si>
  <si>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</si>
  <si>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</si>
  <si>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</si>
  <si>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</si>
  <si>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</si>
  <si>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</si>
  <si>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</si>
  <si>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</si>
  <si>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</si>
  <si>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</si>
  <si>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</si>
  <si>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</si>
  <si>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</si>
  <si>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</si>
  <si>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</si>
  <si>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</si>
  <si>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</si>
  <si>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</si>
  <si>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</si>
  <si>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</si>
  <si>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</si>
  <si>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</si>
  <si>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</si>
  <si>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</si>
  <si>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</si>
  <si>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</si>
  <si>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</si>
  <si>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</si>
  <si>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</si>
  <si>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</si>
  <si>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</si>
  <si>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</si>
  <si>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</si>
  <si>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</si>
  <si>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</si>
  <si>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</si>
  <si>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</si>
  <si>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</si>
  <si>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</si>
  <si>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</si>
  <si>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</si>
  <si>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</si>
  <si>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</si>
  <si>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</si>
  <si>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</si>
  <si>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</si>
  <si>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</si>
  <si>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</si>
  <si>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</si>
  <si>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</si>
  <si>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</si>
  <si>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</si>
  <si>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</si>
  <si>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</si>
  <si>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</si>
  <si>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</si>
  <si>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</si>
  <si>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</si>
  <si>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</si>
  <si>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</si>
  <si>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</si>
  <si>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</si>
  <si>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</si>
  <si>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</si>
  <si>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</si>
  <si>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</si>
  <si>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</si>
  <si>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</si>
  <si>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</si>
  <si>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</si>
  <si>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</si>
  <si>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</si>
  <si>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</si>
  <si>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</si>
  <si>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</si>
  <si>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</si>
  <si>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</si>
  <si>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</si>
  <si>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</si>
  <si>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</si>
  <si>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</si>
  <si>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</si>
  <si>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</si>
  <si>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</si>
  <si>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</si>
  <si>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</si>
  <si>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</si>
  <si>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</si>
  <si>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</si>
  <si>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</si>
  <si>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</si>
  <si>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</si>
  <si>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</si>
  <si>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</si>
  <si>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</si>
  <si>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</si>
  <si>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</si>
  <si>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</si>
  <si>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</si>
  <si>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</si>
  <si>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</si>
  <si>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</si>
  <si>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</si>
  <si>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</si>
  <si>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</si>
  <si>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</si>
  <si>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</si>
  <si>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</si>
  <si>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</si>
  <si>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</si>
  <si>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</si>
  <si>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</si>
  <si>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</si>
  <si>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</si>
  <si>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</si>
  <si>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</si>
  <si>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</si>
  <si>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</si>
  <si>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</si>
  <si>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</si>
  <si>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</si>
  <si>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</si>
  <si>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</si>
  <si>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</si>
  <si>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</si>
  <si>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</si>
  <si>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</si>
  <si>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</si>
  <si>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</si>
  <si>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</si>
  <si>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</si>
  <si>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</si>
  <si>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</si>
  <si>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</si>
  <si>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</si>
  <si>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</si>
  <si>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</si>
  <si>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</si>
  <si>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</si>
  <si>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</si>
  <si>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</si>
  <si>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</si>
  <si>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</si>
  <si>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</si>
  <si>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</si>
  <si>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</si>
  <si>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</si>
  <si>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</si>
  <si>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</si>
  <si>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</si>
  <si>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</si>
  <si>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</si>
  <si>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</si>
  <si>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</si>
  <si>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</si>
  <si>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</si>
  <si>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</si>
  <si>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</si>
  <si>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</si>
  <si>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</si>
  <si>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</si>
  <si>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</si>
  <si>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</si>
  <si>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</si>
  <si>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</si>
  <si>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</si>
  <si>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</si>
  <si>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</si>
  <si>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</si>
  <si>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</si>
  <si>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</si>
  <si>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</si>
  <si>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</si>
  <si>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</si>
  <si>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</si>
  <si>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</si>
  <si>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</si>
  <si>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</si>
  <si>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</si>
  <si>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</si>
  <si>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</si>
  <si>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</si>
  <si>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</si>
  <si>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</si>
  <si>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</si>
  <si>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</si>
  <si>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</si>
  <si>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</si>
  <si>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</si>
  <si>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</si>
  <si>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</si>
  <si>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</si>
  <si>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</si>
  <si>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</si>
  <si>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</si>
  <si>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</si>
  <si>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</si>
  <si>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</si>
  <si>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</si>
  <si>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</si>
  <si>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</si>
  <si>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</si>
  <si>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</si>
  <si>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</si>
  <si>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</si>
  <si>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</si>
  <si>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</si>
  <si>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</si>
  <si>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</si>
  <si>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</si>
  <si>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</si>
  <si>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</si>
  <si>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</si>
  <si>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</si>
  <si>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</si>
  <si>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</si>
  <si>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</si>
  <si>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</si>
  <si>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</si>
  <si>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</si>
  <si>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</si>
  <si>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</si>
  <si>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</si>
  <si>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</si>
  <si>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</si>
  <si>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</si>
  <si>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</si>
  <si>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</si>
  <si>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</si>
  <si>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</si>
  <si>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</si>
  <si>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</si>
  <si>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</si>
  <si>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</si>
  <si>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</si>
  <si>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</si>
  <si>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</si>
  <si>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</si>
  <si>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</si>
  <si>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</si>
  <si>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</si>
  <si>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</si>
  <si>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</si>
  <si>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</si>
  <si>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</si>
  <si>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</si>
  <si>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</si>
  <si>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</si>
  <si>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</si>
  <si>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</si>
  <si>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</si>
  <si>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</si>
  <si>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</si>
  <si>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</si>
  <si>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</si>
  <si>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</si>
  <si>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</si>
  <si>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</si>
  <si>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</si>
  <si>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</si>
  <si>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</si>
  <si>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</si>
  <si>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</si>
  <si>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</si>
  <si>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</si>
  <si>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</si>
  <si>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</si>
  <si>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</si>
  <si>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</si>
  <si>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</si>
  <si>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</si>
  <si>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</si>
  <si>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</si>
  <si>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</si>
  <si>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</si>
  <si>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</si>
  <si>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</si>
  <si>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</si>
  <si>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</si>
  <si>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</si>
  <si>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</si>
  <si>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</si>
  <si>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</si>
  <si>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</si>
  <si>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</si>
  <si>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</si>
  <si>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</si>
  <si>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</si>
  <si>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</si>
  <si>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</si>
  <si>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</si>
  <si>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</si>
  <si>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</si>
  <si>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</si>
  <si>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</si>
  <si>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</si>
  <si>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</si>
  <si>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</si>
  <si>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</si>
  <si>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</si>
  <si>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</si>
  <si>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</si>
  <si>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</si>
  <si>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</si>
  <si>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</si>
  <si>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</si>
  <si>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</si>
  <si>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</si>
  <si>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</si>
  <si>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</si>
  <si>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</si>
  <si>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</si>
  <si>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</si>
  <si>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</si>
  <si>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</si>
  <si>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</si>
  <si>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</si>
  <si>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</si>
  <si>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</si>
  <si>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</si>
  <si>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</si>
  <si>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</si>
  <si>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</si>
  <si>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</si>
  <si>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</si>
  <si>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</si>
  <si>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</si>
  <si>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</si>
  <si>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</si>
  <si>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</si>
  <si>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</si>
  <si>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</si>
  <si>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</si>
  <si>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</si>
  <si>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</si>
  <si>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</si>
  <si>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</si>
  <si>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</si>
  <si>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</si>
  <si>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</si>
  <si>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</si>
  <si>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</si>
  <si>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</si>
  <si>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</si>
  <si>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</si>
  <si>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</si>
  <si>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</si>
  <si>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</si>
  <si>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</si>
  <si>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</si>
  <si>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</si>
  <si>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</si>
  <si>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</si>
  <si>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</si>
  <si>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</si>
  <si>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</si>
  <si>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</si>
  <si>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</si>
  <si>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</si>
  <si>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</si>
  <si>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</si>
  <si>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</si>
  <si>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</si>
  <si>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</si>
  <si>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</si>
  <si>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</si>
  <si>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</si>
  <si>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</si>
  <si>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</si>
  <si>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</si>
  <si>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</si>
  <si>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</si>
  <si>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</si>
  <si>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</si>
  <si>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</si>
  <si>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</si>
  <si>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</si>
  <si>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</si>
  <si>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</si>
  <si>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</si>
  <si>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</si>
  <si>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</si>
  <si>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</si>
  <si>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</si>
  <si>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</si>
  <si>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</si>
  <si>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</si>
  <si>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</si>
  <si>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</si>
  <si>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</si>
  <si>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</si>
  <si>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</si>
  <si>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</si>
  <si>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</si>
  <si>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</si>
  <si>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</si>
  <si>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</si>
  <si>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</si>
  <si>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</si>
  <si>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</si>
  <si>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</si>
  <si>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</si>
  <si>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</si>
  <si>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</si>
  <si>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</si>
  <si>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</si>
  <si>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</si>
  <si>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</si>
  <si>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</si>
  <si>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</si>
  <si>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</si>
  <si>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</si>
  <si>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</si>
  <si>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</si>
  <si>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</si>
  <si>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</si>
  <si>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</si>
  <si>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</si>
  <si>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</si>
  <si>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</si>
  <si>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</si>
  <si>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</si>
  <si>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</si>
  <si>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</si>
  <si>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</si>
  <si>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</si>
  <si>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</si>
  <si>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</si>
  <si>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</si>
  <si>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</si>
  <si>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</si>
  <si>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</si>
  <si>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</si>
  <si>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</si>
  <si>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</si>
  <si>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</si>
  <si>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</si>
  <si>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</si>
  <si>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</si>
  <si>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</si>
  <si>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</si>
  <si>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</si>
  <si>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</si>
  <si>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</si>
  <si>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</si>
  <si>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</si>
  <si>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</si>
  <si>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</si>
  <si>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</si>
  <si>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</si>
  <si>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</si>
  <si>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</si>
  <si>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</si>
  <si>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</si>
  <si>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</si>
  <si>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</si>
  <si>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</si>
  <si>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</si>
  <si>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</si>
  <si>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</si>
  <si>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</si>
  <si>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</si>
  <si>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</si>
  <si>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</si>
  <si>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</si>
  <si>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</si>
  <si>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</si>
  <si>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</si>
  <si>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</si>
  <si>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</si>
  <si>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</si>
  <si>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</si>
  <si>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</si>
  <si>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</si>
  <si>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</si>
  <si>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</si>
  <si>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</si>
  <si>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</si>
  <si>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</si>
  <si>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</si>
  <si>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</si>
  <si>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</si>
  <si>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</si>
  <si>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</si>
  <si>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</si>
  <si>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</si>
  <si>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</si>
  <si>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</si>
  <si>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</si>
  <si>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</si>
  <si>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</si>
  <si>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</si>
  <si>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</si>
  <si>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</si>
  <si>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</si>
  <si>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</si>
  <si>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</si>
  <si>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</si>
  <si>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</si>
  <si>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</si>
  <si>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</si>
  <si>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</si>
  <si>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</si>
  <si>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</si>
  <si>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</si>
  <si>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</si>
  <si>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</si>
  <si>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</si>
  <si>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</si>
  <si>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</si>
  <si>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</si>
  <si>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</si>
  <si>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</si>
  <si>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</si>
  <si>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</si>
  <si>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</si>
  <si>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</si>
  <si>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</si>
  <si>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</si>
  <si>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</si>
  <si>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</si>
  <si>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</si>
  <si>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</si>
  <si>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</si>
  <si>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</si>
  <si>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</si>
  <si>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</si>
  <si>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</si>
  <si>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</si>
  <si>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</si>
  <si>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</si>
  <si>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</si>
  <si>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</si>
  <si>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</si>
  <si>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</si>
  <si>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</si>
  <si>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</si>
  <si>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</si>
  <si>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</si>
  <si>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</si>
  <si>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</si>
  <si>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</si>
  <si>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</si>
  <si>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</si>
  <si>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</si>
  <si>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</si>
  <si>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</si>
  <si>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</si>
  <si>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</si>
  <si>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</si>
  <si>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</si>
  <si>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</si>
  <si>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</si>
  <si>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</si>
  <si>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</si>
  <si>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</si>
  <si>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</si>
  <si>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</si>
  <si>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</si>
  <si>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</si>
  <si>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</si>
  <si>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</si>
  <si>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</si>
  <si>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</si>
  <si>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</si>
  <si>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</si>
  <si>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</si>
  <si>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</si>
  <si>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</si>
  <si>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</si>
  <si>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</si>
  <si>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</si>
  <si>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</si>
  <si>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</si>
  <si>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</si>
  <si>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</si>
  <si>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</si>
  <si>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</si>
  <si>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</si>
  <si>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</si>
  <si>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</si>
  <si>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</si>
  <si>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</si>
  <si>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</si>
  <si>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</si>
  <si>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</si>
  <si>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</si>
  <si>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</si>
  <si>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</si>
  <si>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</si>
  <si>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</si>
  <si>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</si>
  <si>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</si>
  <si>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</si>
  <si>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</si>
  <si>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</si>
  <si>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</si>
  <si>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</si>
  <si>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</si>
  <si>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</si>
  <si>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</si>
  <si>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</si>
  <si>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</si>
  <si>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</si>
  <si>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</si>
  <si>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</si>
  <si>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</si>
  <si>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</si>
  <si>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</si>
  <si>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</si>
  <si>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</si>
  <si>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</si>
  <si>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</si>
  <si>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</si>
  <si>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</si>
  <si>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</si>
  <si>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</si>
  <si>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</si>
  <si>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</si>
  <si>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</si>
  <si>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</si>
  <si>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</si>
  <si>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</si>
  <si>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</si>
  <si>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</si>
  <si>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</si>
  <si>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</si>
  <si>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</si>
  <si>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</si>
  <si>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</si>
  <si>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</si>
  <si>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</si>
  <si>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</si>
  <si>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</si>
  <si>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</si>
  <si>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</si>
  <si>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</si>
  <si>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</si>
  <si>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</si>
  <si>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</si>
  <si>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</si>
  <si>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</si>
  <si>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</si>
  <si>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</si>
  <si>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</si>
  <si>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</si>
  <si>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</si>
  <si>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</si>
  <si>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</si>
  <si>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</si>
  <si>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</si>
  <si>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</si>
  <si>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</si>
  <si>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</si>
  <si>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</si>
  <si>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</si>
  <si>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</si>
  <si>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</si>
  <si>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</si>
  <si>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</si>
  <si>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</si>
  <si>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</si>
  <si>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</si>
  <si>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</si>
  <si>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</si>
  <si>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</si>
  <si>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</si>
  <si>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</si>
  <si>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</si>
  <si>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</si>
  <si>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</si>
  <si>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</si>
  <si>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</si>
  <si>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</si>
  <si>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</si>
  <si>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</si>
  <si>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</si>
  <si>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</si>
  <si>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</si>
  <si>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</si>
  <si>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</si>
  <si>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</si>
  <si>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</si>
  <si>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</si>
  <si>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</si>
  <si>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</si>
  <si>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</si>
  <si>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</si>
  <si>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</si>
  <si>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</si>
  <si>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</si>
  <si>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</si>
  <si>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</si>
  <si>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</si>
  <si>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</si>
  <si>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</si>
  <si>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</si>
  <si>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</si>
  <si>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</si>
  <si>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</si>
  <si>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</si>
  <si>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</si>
  <si>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</si>
  <si>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</si>
  <si>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</si>
  <si>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</si>
  <si>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</si>
  <si>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</si>
  <si>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</si>
  <si>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</si>
  <si>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</si>
  <si>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</si>
  <si>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</si>
  <si>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</si>
  <si>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</si>
  <si>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</si>
  <si>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</si>
  <si>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</si>
  <si>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</si>
  <si>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</si>
  <si>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</si>
  <si>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</si>
  <si>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</si>
  <si>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</si>
  <si>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</si>
  <si>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</si>
  <si>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</si>
  <si>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</si>
  <si>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</si>
  <si>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</si>
  <si>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</si>
  <si>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</si>
  <si>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</si>
  <si>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</si>
  <si>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</si>
  <si>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</si>
  <si>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</si>
  <si>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</si>
  <si>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</si>
  <si>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</si>
  <si>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</si>
  <si>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</si>
  <si>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</si>
  <si>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</si>
  <si>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</si>
  <si>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</si>
  <si>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</si>
  <si>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</si>
  <si>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</si>
  <si>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</si>
  <si>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</si>
  <si>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</si>
  <si>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</si>
  <si>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</si>
  <si>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</si>
  <si>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</si>
  <si>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</si>
  <si>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</si>
  <si>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</si>
  <si>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</si>
  <si>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</si>
  <si>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</si>
  <si>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</si>
  <si>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</si>
  <si>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</si>
  <si>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</si>
  <si>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</si>
  <si>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</si>
  <si>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</si>
  <si>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</si>
  <si>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</si>
  <si>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</si>
  <si>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</si>
  <si>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</si>
  <si>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</si>
  <si>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</si>
  <si>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</si>
  <si>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</si>
  <si>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</si>
  <si>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</si>
  <si>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</si>
  <si>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</si>
  <si>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</si>
  <si>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</si>
  <si>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</si>
  <si>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</si>
  <si>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</si>
  <si>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</si>
  <si>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</si>
  <si>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</si>
  <si>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</si>
  <si>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</si>
  <si>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</si>
  <si>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</si>
  <si>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</si>
  <si>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</si>
  <si>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</si>
  <si>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</si>
  <si>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</si>
  <si>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</si>
  <si>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</si>
  <si>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</si>
  <si>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</si>
  <si>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</si>
  <si>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</si>
  <si>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</si>
  <si>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</si>
  <si>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</si>
  <si>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</si>
  <si>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</si>
  <si>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</si>
  <si>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</si>
  <si>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</si>
  <si>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</si>
  <si>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</si>
  <si>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</si>
  <si>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</si>
  <si>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</si>
  <si>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</si>
  <si>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</si>
  <si>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</si>
  <si>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</si>
  <si>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</si>
  <si>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</si>
  <si>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</si>
  <si>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</si>
  <si>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</si>
  <si>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</si>
  <si>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</si>
  <si>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</si>
  <si>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</si>
  <si>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</si>
  <si>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</si>
  <si>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</si>
  <si>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</si>
  <si>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</si>
  <si>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</si>
  <si>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</si>
  <si>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</si>
  <si>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</si>
  <si>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</si>
  <si>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</si>
  <si>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</si>
  <si>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</si>
  <si>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</si>
  <si>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</si>
  <si>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</si>
  <si>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</si>
  <si>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</si>
  <si>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</si>
  <si>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</si>
  <si>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</si>
  <si>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</si>
  <si>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</si>
  <si>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</si>
  <si>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</si>
  <si>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</si>
  <si>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</si>
  <si>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</si>
  <si>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</si>
  <si>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</si>
  <si>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</si>
  <si>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</si>
  <si>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</si>
  <si>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</si>
  <si>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</si>
  <si>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</si>
  <si>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</si>
  <si>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</si>
  <si>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</si>
  <si>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</si>
  <si>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</si>
  <si>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</si>
  <si>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</si>
  <si>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</si>
  <si>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</si>
  <si>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</si>
  <si>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</si>
  <si>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</si>
  <si>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</si>
  <si>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</si>
  <si>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</si>
  <si>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</si>
  <si>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</si>
  <si>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</si>
  <si>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</si>
  <si>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</si>
  <si>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</si>
  <si>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</si>
  <si>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</si>
  <si>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</si>
  <si>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</si>
  <si>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</si>
  <si>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</si>
  <si>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</si>
  <si>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</si>
  <si>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</si>
  <si>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</si>
  <si>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</si>
  <si>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</si>
  <si>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</si>
  <si>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</si>
  <si>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</si>
  <si>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</si>
  <si>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</si>
  <si>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</si>
  <si>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</si>
  <si>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</si>
  <si>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</si>
  <si>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</si>
  <si>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</si>
  <si>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</si>
  <si>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</si>
  <si>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</si>
  <si>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</si>
  <si>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</si>
  <si>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</si>
  <si>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</si>
  <si>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</si>
  <si>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</si>
  <si>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</si>
  <si>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</si>
  <si>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</si>
  <si>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</si>
  <si>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</si>
  <si>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</si>
  <si>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</si>
  <si>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</si>
  <si>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</si>
  <si>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</si>
  <si>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</si>
  <si>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</si>
  <si>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</si>
  <si>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</si>
  <si>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</si>
  <si>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</si>
  <si>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</si>
  <si>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</si>
  <si>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</si>
  <si>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</si>
  <si>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</si>
  <si>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</si>
  <si>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</si>
  <si>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</si>
  <si>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</si>
  <si>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</si>
  <si>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</si>
  <si>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</si>
  <si>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</si>
  <si>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</si>
  <si>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</si>
  <si>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</si>
  <si>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</si>
  <si>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</si>
  <si>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</si>
  <si>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</si>
  <si>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</si>
  <si>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</si>
  <si>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</si>
  <si>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</si>
  <si>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</si>
  <si>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</si>
  <si>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</si>
  <si>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</si>
  <si>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</si>
  <si>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</si>
  <si>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</si>
  <si>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</si>
  <si>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</si>
  <si>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</si>
  <si>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</si>
  <si>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</si>
  <si>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</si>
  <si>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</si>
  <si>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</si>
  <si>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</si>
  <si>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</si>
  <si>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</si>
  <si>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</si>
  <si>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</si>
  <si>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</si>
  <si>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</si>
  <si>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</si>
  <si>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</si>
  <si>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</si>
  <si>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</si>
  <si>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</si>
  <si>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</si>
  <si>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</si>
  <si>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</si>
  <si>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</si>
  <si>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</si>
  <si>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</si>
  <si>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</si>
  <si>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</si>
  <si>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</si>
  <si>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</si>
  <si>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</si>
  <si>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</si>
  <si>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</si>
  <si>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</si>
  <si>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</si>
  <si>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</si>
  <si>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</si>
  <si>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</si>
  <si>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</si>
  <si>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</si>
  <si>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</si>
  <si>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</si>
  <si>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</si>
  <si>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</si>
  <si>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</si>
  <si>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</si>
  <si>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</si>
  <si>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</si>
  <si>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</si>
  <si>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</si>
  <si>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</si>
  <si>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</si>
  <si>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</si>
  <si>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</si>
  <si>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</si>
  <si>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</si>
  <si>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</si>
  <si>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</si>
  <si>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</si>
  <si>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</si>
  <si>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</si>
  <si>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</si>
  <si>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</si>
  <si>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</si>
  <si>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</si>
  <si>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</si>
  <si>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</si>
  <si>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</si>
  <si>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</si>
  <si>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</si>
  <si>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</si>
  <si>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</si>
  <si>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</si>
  <si>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</si>
  <si>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</si>
  <si>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</si>
  <si>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</si>
  <si>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</si>
  <si>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</si>
  <si>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</si>
  <si>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</si>
  <si>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</si>
  <si>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</si>
  <si>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</si>
  <si>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</si>
  <si>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</si>
  <si>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</si>
  <si>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</si>
  <si>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</si>
  <si>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</si>
  <si>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</si>
  <si>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</si>
  <si>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</si>
  <si>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</si>
  <si>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</si>
  <si>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</si>
  <si>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</si>
  <si>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</si>
  <si>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</si>
  <si>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</si>
  <si>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</si>
  <si>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</si>
  <si>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</si>
  <si>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</si>
  <si>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</si>
  <si>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</si>
  <si>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</si>
  <si>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</si>
  <si>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</si>
  <si>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</si>
  <si>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</si>
  <si>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</si>
  <si>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</si>
  <si>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</si>
  <si>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</si>
  <si>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</si>
  <si>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</si>
  <si>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</si>
  <si>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</si>
  <si>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</si>
  <si>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</si>
  <si>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</si>
  <si>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</si>
  <si>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</si>
  <si>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</si>
  <si>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</si>
  <si>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</si>
  <si>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</si>
  <si>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</si>
  <si>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</si>
  <si>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</si>
  <si>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</si>
  <si>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</si>
  <si>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</si>
  <si>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</si>
  <si>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</si>
  <si>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</si>
  <si>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</si>
  <si>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</si>
  <si>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</si>
  <si>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</si>
  <si>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</si>
  <si>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</si>
  <si>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</si>
  <si>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</si>
  <si>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</si>
  <si>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</si>
  <si>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</si>
  <si>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</si>
  <si>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</si>
  <si>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</si>
  <si>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</si>
  <si>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</si>
  <si>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</si>
  <si>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</si>
  <si>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</si>
  <si>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</si>
  <si>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</si>
  <si>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</si>
  <si>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</si>
  <si>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</si>
  <si>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</si>
  <si>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</si>
  <si>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</si>
  <si>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</si>
  <si>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</si>
  <si>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</si>
  <si>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</si>
  <si>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</si>
  <si>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</si>
  <si>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</si>
  <si>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</si>
  <si>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</si>
  <si>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</si>
  <si>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</si>
  <si>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</si>
  <si>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</si>
  <si>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</si>
  <si>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</si>
  <si>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</si>
  <si>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</si>
  <si>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</si>
  <si>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</si>
  <si>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</si>
  <si>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</si>
  <si>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</si>
  <si>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</si>
  <si>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</si>
  <si>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</si>
  <si>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</si>
  <si>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</si>
  <si>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</si>
  <si>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</si>
  <si>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</si>
  <si>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</si>
  <si>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</si>
  <si>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</si>
  <si>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</si>
  <si>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</si>
  <si>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</si>
  <si>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</si>
  <si>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</si>
  <si>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</si>
  <si>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</si>
  <si>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</si>
  <si>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</si>
  <si>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</si>
  <si>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</si>
  <si>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</si>
  <si>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</si>
  <si>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</si>
  <si>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</si>
  <si>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</si>
  <si>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</si>
  <si>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</si>
  <si>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</si>
  <si>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</si>
  <si>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</si>
  <si>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</si>
  <si>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</si>
  <si>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</si>
  <si>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</si>
  <si>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</si>
  <si>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</si>
  <si>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</si>
  <si>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</si>
  <si>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</si>
  <si>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</si>
  <si>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</si>
  <si>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</si>
  <si>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</si>
  <si>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</si>
  <si>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</si>
  <si>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</si>
  <si>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</si>
  <si>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</si>
  <si>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</si>
  <si>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</si>
  <si>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</si>
  <si>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</si>
  <si>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</si>
  <si>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</si>
  <si>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</si>
  <si>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</si>
  <si>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</si>
  <si>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</si>
  <si>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</si>
  <si>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</si>
  <si>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</si>
  <si>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</si>
  <si>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</si>
  <si>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</si>
  <si>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</si>
  <si>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</si>
  <si>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</si>
  <si>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</si>
  <si>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</si>
  <si>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</si>
  <si>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</si>
  <si>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</si>
  <si>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</si>
  <si>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</si>
  <si>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</si>
  <si>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</si>
  <si>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</si>
  <si>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</si>
  <si>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</si>
  <si>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</si>
  <si>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</si>
  <si>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</si>
  <si>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</si>
  <si>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</si>
  <si>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</si>
  <si>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</si>
  <si>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</si>
  <si>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</si>
  <si>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</si>
  <si>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</si>
  <si>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</si>
  <si>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</si>
  <si>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</si>
  <si>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</si>
  <si>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</si>
  <si>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</si>
  <si>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</si>
  <si>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</si>
  <si>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</si>
  <si>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</si>
  <si>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</si>
  <si>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</si>
  <si>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</si>
  <si>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</si>
  <si>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</si>
  <si>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</si>
  <si>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</si>
  <si>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</si>
  <si>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</si>
  <si>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</si>
  <si>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</si>
  <si>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</si>
  <si>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</si>
  <si>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</si>
  <si>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</si>
  <si>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</si>
  <si>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</si>
  <si>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</si>
  <si>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</si>
  <si>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</si>
  <si>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</si>
  <si>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</si>
  <si>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</si>
  <si>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</si>
  <si>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</si>
  <si>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</si>
  <si>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</si>
  <si>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</si>
  <si>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</si>
  <si>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</si>
  <si>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</si>
  <si>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</si>
  <si>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</si>
  <si>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</si>
  <si>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</si>
  <si>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</si>
  <si>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</si>
  <si>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</si>
  <si>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</si>
  <si>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</si>
  <si>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</si>
  <si>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</si>
  <si>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</si>
  <si>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</si>
  <si>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</si>
  <si>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</si>
  <si>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</si>
  <si>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</si>
  <si>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</si>
  <si>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</si>
  <si>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</si>
  <si>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</si>
  <si>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</si>
  <si>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</si>
  <si>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</si>
  <si>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</si>
  <si>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</si>
  <si>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</si>
  <si>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</si>
  <si>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</si>
  <si>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</si>
  <si>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</si>
  <si>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</si>
  <si>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</si>
  <si>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</si>
  <si>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</si>
  <si>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</si>
  <si>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</si>
  <si>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</si>
  <si>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</si>
  <si>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</si>
  <si>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</si>
  <si>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</si>
  <si>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</si>
  <si>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</si>
  <si>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</si>
  <si>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</si>
  <si>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</si>
  <si>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</si>
  <si>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</si>
  <si>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</si>
  <si>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</si>
  <si>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</si>
  <si>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</si>
  <si>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</si>
  <si>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</si>
  <si>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</si>
  <si>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</si>
  <si>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</si>
  <si>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</si>
  <si>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</si>
  <si>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</si>
  <si>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</si>
  <si>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</si>
  <si>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</si>
  <si>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</si>
  <si>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</si>
  <si>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</si>
  <si>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</si>
  <si>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</si>
  <si>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</si>
  <si>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</si>
  <si>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</si>
  <si>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</si>
  <si>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</si>
  <si>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</si>
  <si>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</si>
  <si>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</si>
  <si>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</si>
  <si>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</si>
  <si>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</si>
  <si>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</si>
  <si>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</si>
  <si>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</si>
  <si>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</si>
  <si>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</si>
  <si>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</si>
  <si>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</si>
  <si>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</si>
  <si>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</si>
  <si>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</si>
  <si>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</si>
  <si>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</si>
  <si>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</si>
  <si>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</si>
  <si>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</si>
  <si>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</si>
  <si>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</si>
  <si>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</si>
  <si>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</si>
  <si>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</si>
  <si>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</si>
  <si>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</si>
  <si>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</si>
  <si>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</si>
  <si>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</si>
  <si>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</si>
  <si>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</si>
  <si>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</si>
  <si>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</si>
  <si>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</si>
  <si>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</si>
  <si>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</si>
  <si>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</si>
  <si>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</si>
  <si>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</si>
  <si>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</si>
  <si>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</si>
  <si>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</si>
  <si>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</si>
  <si>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</si>
  <si>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</si>
  <si>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</si>
  <si>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</si>
  <si>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</si>
  <si>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</si>
  <si>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</si>
  <si>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</si>
  <si>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</si>
  <si>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</si>
  <si>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</si>
  <si>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</si>
  <si>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</si>
  <si>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</si>
  <si>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</si>
  <si>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</si>
  <si>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</si>
  <si>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</si>
  <si>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</si>
  <si>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</si>
  <si>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</si>
  <si>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</si>
  <si>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</si>
  <si>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</si>
  <si>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</si>
  <si>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</si>
  <si>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</si>
  <si>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</si>
  <si>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</si>
  <si>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</si>
  <si>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</si>
  <si>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</si>
  <si>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</si>
  <si>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</si>
  <si>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</si>
  <si>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</si>
  <si>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</si>
  <si>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</si>
  <si>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</si>
  <si>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</si>
  <si>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</si>
  <si>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</si>
  <si>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</si>
  <si>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</si>
  <si>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</si>
  <si>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</si>
  <si>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</si>
  <si>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</si>
  <si>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</si>
  <si>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</si>
  <si>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</si>
  <si>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</si>
  <si>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</si>
  <si>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</si>
  <si>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</si>
  <si>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</si>
  <si>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</si>
  <si>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</si>
  <si>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</si>
  <si>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</si>
  <si>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</si>
  <si>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</si>
  <si>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</si>
  <si>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</si>
  <si>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</si>
  <si>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</si>
  <si>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</si>
  <si>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</si>
  <si>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</si>
  <si>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</si>
  <si>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</si>
  <si>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</si>
  <si>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</si>
  <si>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</si>
  <si>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</si>
  <si>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</si>
  <si>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</si>
  <si>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</si>
  <si>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</si>
  <si>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</si>
  <si>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</si>
  <si>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</si>
  <si>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</si>
  <si>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</si>
  <si>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</si>
  <si>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</si>
  <si>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</si>
  <si>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</si>
  <si>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</si>
  <si>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</si>
  <si>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</si>
  <si>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</si>
  <si>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</si>
  <si>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</si>
  <si>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</si>
  <si>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</si>
  <si>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</si>
  <si>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</si>
  <si>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</si>
  <si>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</si>
  <si>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</si>
  <si>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</si>
  <si>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</si>
  <si>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</si>
  <si>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</si>
  <si>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</si>
  <si>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</si>
  <si>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</si>
  <si>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</si>
  <si>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</si>
  <si>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</si>
  <si>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</si>
  <si>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</si>
  <si>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</si>
  <si>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</si>
  <si>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</si>
  <si>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</si>
  <si>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</si>
  <si>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</si>
  <si>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</si>
  <si>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</si>
  <si>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</si>
  <si>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</si>
  <si>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</si>
  <si>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</si>
  <si>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</si>
  <si>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</si>
  <si>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</si>
  <si>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</si>
  <si>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</si>
  <si>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</si>
  <si>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</si>
  <si>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</si>
  <si>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</si>
  <si>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</si>
  <si>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</si>
  <si>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</si>
  <si>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</si>
  <si>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</si>
  <si>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</si>
  <si>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</si>
  <si>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</si>
  <si>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</si>
  <si>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</si>
  <si>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</si>
  <si>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</si>
  <si>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</si>
  <si>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</si>
  <si>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</si>
  <si>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</si>
  <si>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</si>
  <si>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</si>
  <si>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</si>
  <si>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</si>
  <si>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</si>
  <si>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</si>
  <si>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</si>
  <si>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</si>
  <si>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</si>
  <si>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</si>
  <si>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</si>
  <si>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</si>
  <si>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</si>
  <si>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</si>
  <si>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</si>
  <si>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</si>
  <si>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</si>
  <si>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</si>
  <si>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</si>
  <si>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</si>
  <si>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</si>
  <si>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</si>
  <si>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</si>
  <si>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</si>
  <si>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</si>
  <si>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</si>
  <si>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</si>
  <si>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</si>
  <si>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</si>
  <si>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</si>
  <si>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</si>
  <si>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</si>
  <si>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</si>
  <si>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</si>
  <si>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</si>
  <si>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</si>
  <si>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</si>
  <si>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</si>
  <si>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</si>
  <si>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</si>
  <si>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</si>
  <si>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</si>
  <si>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</si>
  <si>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</si>
  <si>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</si>
  <si>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</si>
  <si>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</si>
  <si>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</si>
  <si>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</si>
  <si>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</si>
  <si>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</si>
  <si>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</si>
  <si>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</si>
  <si>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</si>
  <si>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</si>
  <si>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</si>
  <si>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</si>
  <si>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</si>
  <si>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</si>
  <si>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</si>
  <si>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</si>
  <si>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</si>
  <si>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</si>
  <si>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</si>
  <si>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</si>
  <si>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</si>
  <si>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</si>
  <si>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</si>
  <si>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</si>
  <si>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</si>
  <si>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</si>
  <si>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</si>
  <si>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</si>
  <si>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</si>
  <si>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</si>
  <si>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</si>
  <si>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</si>
  <si>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</si>
  <si>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</si>
  <si>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</si>
  <si>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</si>
  <si>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</si>
  <si>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</si>
  <si>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</si>
  <si>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</si>
  <si>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</si>
  <si>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</si>
  <si>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</si>
  <si>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</si>
  <si>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</si>
  <si>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</si>
  <si>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</si>
  <si>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</si>
  <si>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</si>
  <si>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</si>
  <si>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</si>
  <si>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</si>
  <si>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</si>
  <si>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</si>
  <si>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</si>
  <si>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</si>
  <si>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</si>
  <si>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</si>
  <si>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</si>
  <si>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</si>
  <si>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</si>
  <si>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</si>
  <si>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</si>
  <si>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</si>
  <si>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</si>
  <si>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</si>
  <si>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</si>
  <si>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</si>
  <si>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</si>
  <si>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</si>
  <si>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</si>
  <si>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</si>
  <si>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</si>
  <si>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</si>
  <si>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</si>
  <si>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</si>
  <si>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</si>
  <si>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</si>
  <si>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</si>
  <si>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</si>
  <si>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</si>
  <si>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</si>
  <si>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</si>
  <si>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</si>
  <si>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</si>
  <si>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</si>
  <si>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</si>
  <si>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</si>
  <si>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</si>
  <si>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</si>
  <si>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</si>
  <si>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</si>
  <si>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</si>
  <si>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</si>
  <si>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</si>
  <si>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</si>
  <si>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</si>
  <si>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</si>
  <si>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</si>
  <si>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</si>
  <si>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</si>
  <si>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</si>
  <si>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</si>
  <si>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</si>
  <si>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</si>
  <si>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</si>
  <si>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</si>
  <si>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</si>
  <si>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</si>
  <si>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</si>
  <si>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</si>
  <si>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</si>
  <si>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</si>
  <si>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</si>
  <si>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</si>
  <si>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</si>
  <si>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</si>
  <si>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</si>
  <si>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</si>
  <si>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</si>
  <si>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</si>
  <si>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</si>
  <si>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</si>
  <si>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</si>
  <si>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</si>
  <si>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</si>
  <si>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</si>
  <si>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</si>
  <si>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</si>
  <si>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</si>
  <si>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</si>
  <si>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</si>
  <si>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</si>
  <si>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</si>
  <si>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</si>
  <si>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</si>
  <si>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</si>
  <si>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</si>
  <si>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</si>
  <si>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</si>
  <si>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</si>
  <si>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</si>
  <si>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</si>
  <si>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</si>
  <si>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</si>
  <si>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</si>
  <si>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</si>
  <si>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</si>
  <si>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</si>
  <si>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</si>
  <si>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</si>
  <si>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</si>
  <si>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</si>
  <si>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</si>
  <si>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</si>
  <si>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</si>
  <si>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</si>
  <si>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</si>
  <si>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</si>
  <si>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</si>
  <si>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</si>
  <si>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</si>
  <si>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</si>
  <si>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</si>
  <si>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</si>
  <si>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</si>
  <si>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</si>
  <si>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</si>
  <si>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</si>
  <si>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</si>
  <si>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</si>
  <si>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</si>
  <si>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</si>
  <si>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</si>
  <si>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</si>
  <si>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</si>
  <si>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</si>
  <si>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</si>
  <si>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</si>
  <si>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</si>
  <si>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</si>
  <si>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</si>
  <si>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</si>
  <si>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</si>
  <si>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</si>
  <si>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</si>
  <si>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</si>
  <si>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</si>
  <si>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</si>
  <si>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</si>
  <si>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</si>
  <si>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</si>
  <si>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</si>
  <si>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</si>
  <si>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</si>
  <si>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</si>
  <si>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</si>
  <si>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</si>
  <si>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</si>
  <si>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</si>
  <si>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</si>
  <si>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</si>
  <si>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</si>
  <si>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</si>
  <si>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</si>
  <si>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</si>
  <si>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</si>
  <si>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</si>
  <si>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</si>
  <si>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</si>
  <si>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</si>
  <si>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</si>
  <si>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</si>
  <si>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</si>
  <si>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</si>
  <si>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</si>
  <si>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</si>
  <si>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</si>
  <si>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</si>
  <si>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</si>
  <si>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</si>
  <si>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</si>
  <si>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</si>
  <si>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</si>
  <si>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</si>
  <si>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</si>
  <si>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</si>
  <si>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</si>
  <si>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</si>
  <si>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</si>
  <si>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</si>
  <si>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</si>
  <si>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</si>
  <si>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</si>
  <si>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</si>
  <si>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</si>
  <si>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</si>
  <si>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</si>
  <si>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</si>
  <si>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</si>
  <si>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</si>
  <si>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</si>
  <si>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</si>
  <si>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</si>
  <si>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</si>
  <si>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</si>
  <si>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</si>
  <si>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</si>
  <si>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</si>
  <si>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</si>
  <si>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</si>
  <si>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</si>
  <si>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</si>
  <si>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</si>
  <si>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</si>
  <si>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</si>
  <si>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</si>
  <si>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</si>
  <si>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</si>
  <si>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</si>
  <si>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</si>
  <si>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</si>
  <si>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</si>
  <si>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</si>
  <si>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</si>
  <si>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</si>
  <si>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</si>
  <si>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</si>
  <si>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</si>
  <si>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</si>
  <si>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</si>
  <si>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</si>
  <si>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</si>
  <si>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</si>
  <si>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</si>
  <si>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</si>
  <si>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</si>
  <si>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</si>
  <si>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</si>
  <si>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</si>
  <si>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</si>
  <si>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</si>
  <si>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</si>
  <si>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</si>
  <si>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</si>
  <si>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</si>
  <si>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</si>
  <si>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</si>
  <si>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</si>
  <si>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</si>
  <si>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</si>
  <si>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</si>
  <si>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</si>
  <si>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</si>
  <si>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</si>
  <si>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</si>
  <si>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</si>
  <si>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</si>
  <si>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</si>
  <si>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</si>
  <si>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</si>
  <si>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</si>
  <si>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</si>
  <si>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</si>
  <si>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</si>
  <si>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</si>
  <si>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</si>
  <si>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</si>
  <si>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</si>
  <si>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</si>
  <si>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</si>
  <si>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</si>
  <si>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</si>
  <si>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</si>
  <si>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</si>
  <si>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</si>
  <si>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</si>
  <si>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</si>
  <si>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</si>
  <si>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</si>
  <si>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</si>
  <si>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</si>
  <si>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</si>
  <si>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</si>
  <si>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</si>
  <si>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</si>
  <si>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</si>
  <si>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</si>
  <si>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</si>
  <si>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</si>
  <si>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</si>
  <si>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</si>
  <si>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</si>
  <si>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</si>
  <si>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</si>
  <si>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</si>
  <si>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</si>
  <si>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</si>
  <si>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</si>
  <si>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</si>
  <si>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</si>
  <si>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</si>
  <si>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</si>
  <si>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</si>
  <si>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</si>
  <si>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</si>
  <si>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</si>
  <si>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</si>
  <si>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</si>
  <si>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</si>
  <si>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</si>
  <si>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</si>
  <si>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</si>
  <si>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</si>
  <si>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</si>
  <si>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</si>
  <si>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</si>
  <si>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</si>
  <si>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</si>
  <si>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</si>
  <si>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</si>
  <si>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</si>
  <si>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</si>
  <si>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</si>
  <si>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</si>
  <si>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</si>
  <si>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</si>
  <si>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</si>
  <si>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</si>
  <si>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</si>
  <si>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</si>
  <si>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</si>
  <si>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</si>
  <si>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</si>
  <si>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</si>
  <si>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</si>
  <si>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</si>
  <si>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</si>
  <si>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</si>
  <si>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</si>
  <si>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</si>
  <si>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</si>
  <si>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</si>
  <si>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</si>
  <si>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</si>
  <si>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</si>
  <si>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</si>
  <si>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</si>
  <si>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</si>
  <si>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</si>
  <si>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</si>
  <si>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</si>
  <si>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</si>
  <si>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</si>
  <si>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</si>
  <si>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</si>
  <si>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</si>
  <si>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</si>
  <si>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</si>
  <si>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</si>
  <si>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</si>
  <si>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</si>
  <si>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</si>
  <si>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</si>
  <si>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</si>
  <si>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</si>
  <si>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</si>
  <si>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</si>
  <si>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</si>
  <si>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</si>
  <si>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</si>
  <si>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</si>
  <si>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</si>
  <si>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</si>
  <si>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</si>
  <si>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</si>
  <si>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</si>
  <si>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</si>
  <si>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</si>
  <si>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</si>
  <si>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</si>
  <si>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</si>
  <si>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</si>
  <si>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</si>
  <si>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</si>
  <si>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</si>
  <si>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</si>
  <si>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</si>
  <si>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</si>
  <si>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</si>
  <si>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</si>
  <si>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</si>
  <si>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</si>
  <si>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</si>
  <si>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</si>
  <si>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</si>
  <si>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</si>
  <si>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</si>
  <si>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</si>
  <si>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</si>
  <si>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</si>
  <si>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</si>
  <si>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</si>
  <si>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</si>
  <si>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</si>
  <si>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</si>
  <si>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</si>
  <si>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</si>
  <si>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</si>
  <si>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</si>
  <si>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</si>
  <si>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</si>
  <si>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</si>
  <si>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</si>
  <si>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</si>
  <si>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</si>
  <si>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</si>
  <si>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</si>
  <si>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</si>
  <si>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</si>
  <si>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</si>
  <si>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</si>
  <si>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</si>
  <si>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</si>
  <si>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</si>
  <si>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</si>
  <si>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</si>
  <si>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</si>
  <si>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</si>
  <si>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</si>
  <si>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</si>
  <si>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</si>
  <si>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</si>
  <si>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</si>
  <si>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</si>
  <si>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</si>
  <si>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</si>
  <si>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</si>
  <si>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</si>
  <si>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</si>
  <si>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</si>
  <si>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</si>
  <si>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</si>
  <si>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</si>
  <si>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</si>
  <si>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</si>
  <si>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</si>
  <si>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</si>
  <si>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</si>
  <si>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</si>
  <si>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</si>
  <si>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</si>
  <si>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</si>
  <si>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</si>
  <si>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</si>
  <si>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</si>
  <si>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</si>
  <si>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</si>
  <si>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</si>
  <si>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</si>
  <si>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</si>
  <si>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</si>
  <si>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</si>
  <si>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</si>
  <si>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</si>
  <si>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</si>
  <si>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</si>
  <si>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</si>
  <si>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</si>
  <si>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</si>
  <si>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</si>
  <si>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</si>
  <si>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</si>
  <si>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</si>
  <si>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</si>
  <si>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</si>
  <si>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</si>
  <si>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</si>
  <si>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</si>
  <si>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</si>
  <si>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</si>
  <si>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</si>
  <si>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</si>
  <si>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</si>
  <si>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</si>
  <si>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</si>
  <si>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</si>
  <si>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</si>
  <si>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</si>
  <si>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</si>
  <si>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</si>
  <si>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</si>
  <si>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</si>
  <si>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</si>
  <si>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</si>
  <si>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</si>
  <si>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</si>
  <si>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</si>
  <si>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</si>
  <si>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</si>
  <si>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</si>
  <si>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</si>
  <si>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</si>
  <si>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</si>
  <si>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</si>
  <si>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</si>
  <si>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</si>
  <si>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</si>
  <si>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</si>
  <si>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</si>
  <si>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</si>
  <si>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</si>
  <si>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</si>
  <si>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</si>
  <si>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</si>
  <si>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</si>
  <si>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</si>
  <si>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</si>
  <si>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</si>
  <si>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</si>
  <si>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</si>
  <si>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</si>
  <si>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</si>
  <si>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</si>
  <si>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</si>
  <si>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</si>
  <si>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</si>
  <si>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</si>
  <si>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</si>
  <si>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</si>
  <si>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</si>
  <si>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</si>
  <si>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</si>
  <si>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</si>
  <si>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</si>
  <si>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</si>
  <si>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</si>
  <si>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</si>
  <si>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</si>
  <si>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</si>
  <si>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</si>
  <si>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</si>
  <si>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</si>
  <si>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</si>
  <si>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</si>
  <si>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</si>
  <si>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</si>
  <si>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</si>
  <si>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</si>
  <si>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</si>
  <si>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</si>
  <si>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</si>
  <si>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</si>
  <si>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</si>
  <si>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</si>
  <si>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</si>
  <si>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</si>
  <si>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</si>
  <si>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</si>
  <si>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</si>
  <si>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</si>
  <si>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</si>
  <si>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</si>
  <si>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</si>
  <si>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</si>
  <si>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</si>
  <si>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</si>
  <si>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</si>
  <si>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</si>
  <si>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</si>
  <si>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</si>
  <si>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</si>
  <si>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</si>
  <si>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</si>
  <si>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</si>
  <si>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</si>
  <si>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</si>
  <si>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</si>
  <si>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</si>
  <si>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</si>
  <si>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</si>
  <si>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</si>
  <si>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</si>
  <si>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</si>
  <si>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</si>
  <si>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</si>
  <si>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</si>
  <si>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</si>
  <si>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</si>
  <si>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</si>
  <si>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</si>
  <si>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</si>
  <si>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</si>
  <si>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</si>
  <si>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</si>
  <si>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</si>
  <si>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</si>
  <si>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</si>
  <si>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</si>
  <si>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</si>
  <si>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</si>
  <si>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</si>
  <si>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</si>
  <si>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</si>
  <si>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</si>
  <si>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</si>
  <si>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</si>
  <si>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</si>
  <si>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</si>
  <si>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</si>
  <si>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</si>
  <si>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</si>
  <si>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</si>
  <si>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</si>
  <si>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</si>
  <si>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</si>
  <si>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</si>
  <si>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</si>
  <si>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</si>
  <si>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</si>
  <si>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</si>
  <si>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</si>
  <si>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</si>
  <si>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</si>
  <si>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</si>
  <si>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</si>
  <si>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</si>
  <si>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</si>
  <si>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</si>
  <si>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</si>
  <si>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</si>
  <si>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</si>
  <si>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</si>
  <si>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</si>
  <si>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</si>
  <si>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</si>
  <si>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</si>
  <si>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</si>
  <si>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</si>
  <si>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</si>
  <si>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</si>
  <si>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</si>
  <si>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</si>
  <si>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</si>
  <si>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</si>
  <si>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</si>
  <si>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</si>
  <si>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</si>
  <si>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</si>
  <si>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</si>
  <si>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</si>
  <si>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</si>
  <si>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</si>
  <si>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</si>
  <si>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</si>
  <si>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</si>
  <si>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</si>
  <si>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</si>
  <si>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</si>
  <si>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</si>
  <si>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</si>
  <si>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</si>
  <si>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</si>
  <si>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</si>
  <si>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</si>
  <si>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</si>
  <si>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</si>
  <si>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</si>
  <si>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</si>
  <si>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</si>
  <si>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</si>
  <si>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</si>
  <si>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</si>
  <si>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</si>
  <si>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</si>
  <si>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</si>
  <si>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</si>
  <si>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</si>
  <si>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</si>
  <si>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</si>
  <si>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</si>
  <si>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</si>
  <si>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</si>
  <si>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</si>
  <si>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</si>
  <si>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</si>
  <si>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</si>
  <si>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</si>
  <si>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</si>
  <si>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</si>
  <si>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</si>
  <si>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</si>
  <si>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</si>
  <si>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</si>
  <si>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</si>
  <si>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</si>
  <si>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</si>
  <si>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</si>
  <si>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</si>
  <si>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</si>
  <si>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</si>
  <si>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</si>
  <si>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</si>
  <si>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</si>
  <si>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</si>
  <si>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</si>
  <si>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</si>
  <si>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</si>
  <si>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</si>
  <si>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</si>
  <si>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</si>
  <si>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</si>
  <si>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</si>
  <si>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</si>
  <si>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</si>
  <si>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</si>
  <si>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</si>
  <si>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</si>
  <si>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</si>
  <si>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</si>
  <si>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</si>
  <si>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</si>
  <si>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</si>
  <si>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</si>
  <si>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</si>
  <si>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</si>
  <si>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</si>
  <si>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</si>
  <si>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</si>
  <si>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</si>
  <si>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</si>
  <si>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</si>
  <si>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</si>
  <si>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</si>
  <si>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</si>
  <si>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</si>
  <si>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</si>
  <si>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</si>
  <si>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</si>
  <si>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</si>
  <si>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</si>
  <si>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</si>
  <si>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</si>
  <si>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</si>
  <si>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</si>
  <si>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</si>
  <si>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</si>
  <si>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</si>
  <si>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</si>
  <si>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</si>
  <si>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</si>
  <si>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</si>
  <si>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</si>
  <si>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</si>
  <si>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</si>
  <si>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</si>
  <si>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</si>
  <si>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</si>
  <si>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</si>
  <si>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</si>
  <si>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</si>
  <si>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</si>
  <si>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</si>
  <si>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</si>
  <si>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</si>
  <si>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</si>
  <si>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</si>
  <si>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</si>
  <si>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</si>
  <si>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</si>
  <si>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</si>
  <si>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</si>
  <si>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</si>
  <si>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</si>
  <si>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</si>
  <si>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</si>
  <si>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</si>
  <si>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</si>
  <si>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</si>
  <si>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</si>
  <si>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</si>
  <si>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</si>
  <si>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</si>
  <si>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</si>
  <si>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</si>
  <si>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</si>
  <si>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</si>
  <si>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</si>
  <si>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</si>
  <si>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</si>
  <si>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</si>
  <si>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</si>
  <si>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</si>
  <si>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</si>
  <si>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</si>
  <si>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</si>
  <si>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</si>
  <si>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</si>
  <si>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</si>
  <si>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</si>
  <si>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</si>
  <si>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</si>
  <si>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</si>
  <si>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</si>
  <si>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</si>
  <si>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</si>
  <si>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</si>
  <si>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</si>
  <si>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</si>
  <si>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</si>
  <si>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</si>
  <si>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</si>
  <si>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</si>
  <si>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</si>
  <si>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</si>
  <si>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</si>
  <si>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</si>
  <si>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</si>
  <si>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</si>
  <si>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</si>
  <si>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</si>
  <si>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</si>
  <si>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</si>
  <si>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</si>
  <si>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</si>
  <si>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</si>
  <si>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</si>
  <si>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</si>
  <si>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</si>
  <si>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</si>
  <si>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</si>
  <si>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</si>
  <si>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</si>
  <si>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</si>
  <si>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</si>
  <si>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</si>
  <si>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</si>
  <si>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</si>
  <si>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</si>
  <si>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</si>
  <si>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</si>
  <si>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</si>
  <si>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</si>
  <si>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</si>
  <si>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</si>
  <si>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</si>
  <si>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</si>
  <si>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</si>
  <si>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</si>
  <si>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</si>
  <si>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</si>
  <si>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</si>
  <si>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</si>
  <si>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</si>
  <si>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</si>
  <si>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</si>
  <si>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</si>
  <si>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</si>
  <si>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</si>
  <si>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</si>
  <si>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</si>
  <si>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</si>
  <si>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</si>
  <si>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</si>
  <si>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</si>
  <si>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</si>
  <si>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</si>
  <si>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</si>
  <si>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</si>
  <si>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</si>
  <si>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</si>
  <si>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</si>
  <si>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</si>
  <si>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</si>
  <si>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</si>
  <si>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</si>
  <si>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</si>
  <si>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</si>
  <si>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</si>
  <si>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</si>
  <si>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</si>
  <si>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</si>
  <si>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</si>
  <si>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</si>
  <si>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</si>
  <si>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</si>
  <si>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</si>
  <si>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</si>
  <si>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</si>
  <si>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</si>
  <si>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</si>
  <si>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</si>
  <si>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</si>
  <si>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</si>
  <si>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</si>
  <si>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</si>
  <si>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</si>
  <si>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</si>
  <si>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</si>
  <si>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</si>
  <si>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</si>
  <si>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</si>
  <si>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</si>
  <si>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</si>
  <si>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</si>
  <si>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</si>
  <si>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</si>
  <si>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</si>
  <si>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</si>
  <si>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</si>
  <si>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</si>
  <si>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</si>
  <si>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</si>
  <si>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</si>
  <si>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</si>
  <si>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</si>
  <si>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</si>
  <si>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</si>
  <si>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</si>
  <si>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</si>
  <si>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</si>
  <si>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</si>
  <si>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</si>
  <si>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</si>
  <si>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</si>
  <si>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</si>
  <si>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</si>
  <si>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</si>
  <si>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</si>
  <si>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</si>
  <si>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</si>
  <si>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</si>
  <si>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</si>
  <si>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</si>
  <si>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</si>
  <si>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</si>
  <si>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</si>
  <si>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</si>
  <si>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</si>
  <si>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</si>
  <si>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</si>
  <si>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</si>
  <si>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</si>
  <si>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</si>
  <si>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</si>
  <si>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</si>
  <si>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</si>
  <si>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</si>
  <si>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</si>
  <si>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</si>
  <si>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</si>
  <si>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</si>
  <si>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</si>
  <si>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</si>
  <si>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</si>
  <si>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</si>
  <si>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</si>
  <si>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</si>
  <si>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</si>
  <si>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</si>
  <si>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</si>
  <si>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</si>
  <si>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</si>
  <si>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</si>
  <si>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</si>
  <si>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</si>
  <si>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</si>
  <si>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</si>
  <si>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</si>
  <si>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</si>
  <si>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</si>
  <si>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</si>
  <si>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</si>
  <si>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</si>
  <si>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</si>
  <si>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</si>
  <si>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</si>
  <si>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</si>
  <si>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</si>
  <si>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</si>
  <si>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</si>
  <si>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</si>
  <si>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</si>
  <si>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</si>
  <si>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</si>
  <si>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</si>
  <si>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</si>
  <si>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</si>
  <si>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</si>
  <si>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</si>
  <si>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</si>
  <si>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</si>
  <si>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</si>
  <si>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</si>
  <si>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</si>
  <si>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</si>
  <si>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</si>
  <si>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</si>
  <si>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</si>
  <si>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</si>
  <si>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</si>
  <si>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</si>
  <si>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</si>
  <si>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</si>
  <si>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</si>
  <si>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</si>
  <si>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</si>
  <si>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</si>
  <si>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</si>
  <si>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</si>
  <si>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</si>
  <si>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</si>
  <si>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</si>
  <si>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</si>
  <si>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</si>
  <si>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</si>
  <si>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</si>
  <si>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</si>
  <si>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</si>
  <si>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</si>
  <si>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</si>
  <si>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</si>
  <si>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</si>
  <si>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</si>
  <si>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</si>
  <si>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</si>
  <si>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</si>
  <si>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</si>
  <si>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</si>
  <si>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</si>
  <si>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</si>
  <si>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</si>
  <si>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</si>
  <si>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</si>
  <si>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</si>
  <si>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</si>
  <si>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</si>
  <si>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</si>
  <si>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</si>
  <si>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</si>
  <si>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</si>
  <si>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</si>
  <si>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</si>
  <si>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</si>
  <si>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</si>
  <si>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</si>
  <si>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</si>
  <si>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</si>
  <si>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</si>
  <si>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</si>
  <si>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</si>
  <si>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</si>
  <si>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</si>
  <si>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</si>
  <si>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</si>
  <si>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</si>
  <si>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</si>
  <si>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</si>
  <si>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</si>
  <si>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</si>
  <si>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</si>
  <si>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</si>
  <si>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</si>
  <si>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</si>
  <si>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</si>
  <si>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</si>
  <si>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</si>
  <si>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</si>
  <si>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</si>
  <si>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</si>
  <si>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</si>
  <si>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</si>
  <si>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</si>
  <si>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</si>
  <si>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</si>
  <si>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</si>
  <si>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</si>
  <si>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</si>
  <si>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</si>
  <si>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</si>
  <si>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</si>
  <si>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</si>
  <si>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</si>
  <si>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</si>
  <si>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</si>
  <si>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</si>
  <si>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</si>
  <si>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</si>
  <si>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</si>
  <si>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</si>
  <si>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</si>
  <si>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</si>
  <si>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</si>
  <si>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</si>
  <si>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</si>
  <si>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</si>
  <si>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</si>
  <si>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</si>
  <si>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</si>
  <si>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</si>
  <si>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</si>
  <si>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</si>
  <si>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</si>
  <si>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</si>
  <si>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</si>
  <si>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</si>
  <si>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</si>
  <si>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</si>
  <si>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</si>
  <si>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</si>
  <si>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</si>
  <si>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</si>
  <si>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</si>
  <si>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</si>
  <si>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</si>
  <si>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</si>
  <si>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</si>
  <si>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</si>
  <si>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</si>
  <si>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</si>
  <si>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</si>
  <si>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</si>
  <si>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</si>
  <si>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</si>
  <si>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</si>
  <si>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</si>
  <si>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</si>
  <si>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</si>
  <si>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</si>
  <si>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</si>
  <si>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</si>
  <si>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</si>
  <si>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</si>
  <si>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</si>
  <si>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</si>
  <si>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</si>
  <si>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</si>
  <si>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</si>
  <si>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</si>
  <si>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</si>
  <si>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</si>
  <si>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</si>
  <si>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</si>
  <si>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</si>
  <si>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</si>
  <si>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</si>
  <si>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</si>
  <si>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</si>
  <si>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</si>
  <si>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</si>
  <si>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</si>
  <si>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</si>
  <si>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</si>
  <si>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</si>
  <si>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</si>
  <si>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</si>
  <si>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</si>
  <si>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</si>
  <si>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</si>
  <si>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</si>
  <si>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</si>
  <si>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</si>
  <si>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</si>
  <si>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</si>
  <si>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</si>
  <si>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</si>
  <si>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</si>
  <si>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</si>
  <si>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</si>
  <si>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</si>
  <si>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</si>
  <si>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</si>
  <si>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</si>
  <si>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</si>
  <si>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</si>
  <si>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</si>
  <si>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</si>
  <si>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</si>
  <si>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</si>
  <si>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</si>
  <si>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</si>
  <si>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</si>
  <si>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</si>
  <si>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</si>
  <si>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</si>
  <si>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</si>
  <si>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</si>
  <si>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</si>
  <si>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</si>
  <si>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</si>
  <si>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</si>
  <si>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</si>
  <si>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</si>
  <si>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</si>
  <si>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</si>
  <si>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</si>
  <si>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</si>
  <si>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</si>
  <si>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</si>
  <si>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</si>
  <si>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</si>
  <si>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</si>
  <si>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</si>
  <si>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</si>
  <si>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</si>
  <si>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</si>
  <si>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</si>
  <si>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</si>
  <si>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</si>
  <si>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</si>
  <si>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</si>
  <si>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</si>
  <si>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</si>
  <si>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</si>
  <si>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</si>
  <si>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</si>
  <si>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</si>
  <si>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</si>
  <si>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</si>
  <si>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</si>
  <si>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</si>
  <si>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</si>
  <si>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</si>
  <si>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</si>
  <si>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</si>
  <si>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</si>
  <si>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</si>
  <si>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</si>
  <si>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</si>
  <si>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</si>
  <si>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</si>
  <si>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</si>
  <si>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</si>
  <si>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</si>
  <si>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</si>
  <si>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</si>
  <si>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</si>
  <si>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</si>
  <si>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</si>
  <si>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</si>
  <si>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</si>
  <si>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</si>
  <si>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</si>
  <si>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</si>
  <si>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</si>
  <si>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</si>
  <si>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</si>
  <si>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</si>
  <si>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</si>
  <si>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</si>
  <si>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</si>
  <si>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</si>
  <si>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</si>
  <si>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</si>
  <si>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</si>
  <si>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</si>
  <si>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</si>
  <si>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</si>
  <si>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</si>
  <si>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</si>
  <si>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</si>
  <si>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</si>
  <si>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</si>
  <si>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</si>
  <si>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</si>
  <si>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</si>
  <si>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</si>
  <si>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</si>
  <si>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</si>
  <si>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</si>
  <si>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</si>
  <si>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</si>
  <si>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</si>
  <si>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</si>
  <si>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</si>
  <si>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</si>
  <si>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</si>
  <si>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</si>
  <si>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</si>
  <si>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</si>
  <si>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</si>
  <si>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</si>
  <si>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</si>
  <si>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</si>
  <si>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</si>
  <si>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</si>
  <si>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</si>
  <si>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</si>
  <si>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</si>
  <si>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</si>
  <si>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</si>
  <si>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</si>
  <si>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</si>
  <si>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</si>
  <si>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</si>
  <si>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</si>
  <si>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</si>
  <si>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</si>
  <si>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</si>
  <si>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</si>
  <si>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</si>
  <si>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</si>
  <si>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</si>
  <si>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</si>
  <si>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</si>
  <si>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</si>
  <si>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</si>
  <si>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</si>
  <si>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</si>
  <si>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</si>
  <si>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</si>
  <si>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</si>
  <si>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</si>
  <si>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</si>
  <si>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</si>
  <si>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</si>
  <si>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</si>
  <si>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</si>
  <si>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</si>
  <si>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</si>
  <si>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</si>
  <si>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</si>
  <si>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</si>
  <si>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</si>
  <si>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</si>
  <si>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</si>
  <si>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</si>
  <si>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</si>
  <si>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</si>
  <si>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</si>
  <si>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</si>
  <si>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</si>
  <si>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</si>
  <si>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</si>
  <si>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</si>
  <si>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</si>
  <si>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</si>
  <si>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</si>
  <si>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</si>
  <si>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</si>
  <si>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</si>
  <si>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</si>
  <si>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</si>
  <si>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</si>
  <si>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</si>
  <si>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</si>
  <si>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</si>
  <si>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</si>
  <si>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</si>
  <si>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</si>
  <si>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</si>
  <si>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</si>
  <si>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</si>
  <si>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</si>
  <si>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</si>
  <si>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</si>
  <si>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</si>
  <si>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</si>
  <si>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</si>
  <si>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</si>
  <si>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</si>
  <si>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</si>
  <si>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</si>
  <si>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</si>
  <si>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</si>
  <si>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</si>
  <si>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</si>
  <si>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</si>
  <si>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</si>
  <si>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</si>
  <si>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</si>
  <si>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</si>
  <si>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</si>
  <si>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</si>
  <si>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</si>
  <si>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</si>
  <si>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</si>
  <si>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</si>
  <si>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</si>
  <si>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</si>
  <si>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</si>
  <si>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</si>
  <si>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</si>
  <si>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</si>
  <si>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</si>
  <si>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</si>
  <si>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</si>
  <si>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</si>
  <si>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</si>
  <si>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</si>
  <si>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</si>
  <si>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</si>
  <si>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</si>
  <si>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</si>
  <si>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</si>
  <si>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</si>
  <si>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</si>
  <si>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</si>
  <si>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</si>
  <si>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</si>
  <si>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</si>
  <si>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</si>
  <si>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</si>
  <si>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</si>
  <si>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</si>
  <si>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</si>
  <si>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</si>
  <si>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</si>
  <si>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</si>
  <si>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</si>
  <si>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</si>
  <si>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</si>
  <si>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</si>
  <si>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</si>
  <si>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</si>
  <si>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</si>
  <si>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</si>
  <si>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</si>
  <si>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</si>
  <si>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</si>
  <si>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</si>
  <si>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</si>
  <si>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</si>
  <si>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</si>
  <si>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</si>
  <si>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</si>
  <si>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</si>
  <si>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</si>
  <si>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</si>
  <si>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</si>
  <si>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</si>
  <si>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</si>
  <si>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</si>
  <si>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</si>
  <si>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</si>
  <si>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</si>
  <si>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</si>
  <si>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</si>
  <si>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</si>
  <si>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</si>
  <si>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</si>
  <si>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</si>
  <si>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</si>
  <si>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</si>
  <si>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</si>
  <si>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</si>
  <si>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</si>
  <si>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</si>
  <si>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</si>
  <si>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</si>
  <si>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</si>
  <si>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</si>
  <si>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</si>
  <si>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</si>
  <si>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</si>
  <si>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</si>
  <si>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</si>
  <si>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</si>
  <si>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</si>
  <si>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</si>
  <si>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</si>
  <si>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</si>
  <si>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</si>
  <si>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</si>
  <si>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</si>
  <si>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</si>
  <si>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</si>
  <si>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</si>
  <si>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</si>
  <si>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</si>
  <si>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</si>
  <si>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</si>
  <si>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</si>
  <si>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</si>
  <si>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</si>
  <si>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</si>
  <si>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</si>
  <si>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</si>
  <si>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</si>
  <si>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</si>
  <si>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</si>
  <si>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</si>
  <si>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</si>
  <si>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</si>
  <si>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</si>
  <si>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</si>
  <si>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</si>
  <si>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</si>
  <si>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</si>
  <si>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</si>
  <si>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</si>
  <si>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</si>
  <si>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</si>
  <si>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</si>
  <si>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</si>
  <si>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</si>
  <si>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</si>
  <si>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</si>
  <si>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</si>
  <si>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</si>
  <si>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</si>
  <si>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</si>
  <si>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</si>
  <si>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</si>
  <si>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</si>
  <si>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</si>
  <si>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</si>
  <si>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</si>
  <si>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</si>
  <si>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</si>
  <si>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</si>
  <si>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</si>
  <si>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</si>
  <si>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</si>
  <si>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</si>
  <si>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</si>
  <si>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</si>
  <si>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</si>
  <si>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</si>
  <si>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</si>
  <si>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</si>
  <si>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</si>
  <si>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</si>
  <si>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</si>
  <si>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</si>
  <si>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</si>
  <si>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</si>
  <si>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</si>
  <si>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</si>
  <si>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</si>
  <si>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</si>
  <si>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</si>
  <si>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</si>
  <si>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</si>
  <si>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</si>
  <si>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</si>
  <si>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</si>
  <si>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</si>
  <si>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</si>
  <si>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</si>
  <si>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</si>
  <si>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</si>
  <si>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</si>
  <si>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</si>
  <si>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</si>
  <si>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</si>
  <si>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</si>
  <si>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</si>
  <si>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</si>
  <si>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</si>
  <si>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</si>
  <si>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</si>
  <si>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</si>
  <si>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</si>
  <si>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</si>
  <si>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</si>
  <si>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</si>
  <si>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</si>
  <si>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</si>
  <si>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</si>
  <si>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</si>
  <si>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</si>
  <si>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</si>
  <si>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</si>
  <si>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</si>
  <si>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</si>
  <si>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</si>
  <si>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</si>
  <si>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</si>
  <si>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</si>
  <si>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</si>
  <si>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</si>
  <si>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</si>
  <si>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</si>
  <si>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</si>
  <si>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</si>
  <si>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</si>
  <si>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</si>
  <si>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</si>
  <si>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</si>
  <si>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</si>
  <si>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</si>
  <si>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</si>
  <si>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</si>
  <si>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</si>
  <si>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</si>
  <si>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</si>
  <si>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</si>
  <si>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</si>
  <si>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</si>
  <si>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</si>
  <si>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</si>
  <si>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</si>
  <si>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</si>
  <si>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</si>
  <si>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</si>
  <si>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</si>
  <si>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</si>
  <si>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</si>
  <si>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</si>
  <si>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</si>
  <si>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</si>
  <si>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</si>
  <si>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</si>
  <si>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</si>
  <si>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</si>
  <si>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</si>
  <si>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</si>
  <si>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</si>
  <si>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</si>
  <si>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</si>
  <si>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</si>
  <si>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</si>
  <si>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</si>
  <si>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</si>
  <si>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</si>
  <si>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</si>
  <si>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</si>
  <si>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</si>
  <si>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</si>
  <si>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</si>
  <si>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</si>
  <si>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</si>
  <si>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</si>
  <si>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</si>
  <si>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</si>
  <si>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</si>
  <si>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</si>
  <si>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</si>
  <si>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</si>
  <si>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</si>
  <si>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</si>
  <si>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</si>
  <si>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</si>
  <si>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</si>
  <si>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</si>
  <si>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</si>
  <si>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</si>
  <si>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</si>
  <si>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</si>
  <si>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</si>
  <si>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</si>
  <si>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</si>
  <si>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</si>
  <si>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</si>
  <si>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</si>
  <si>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</si>
  <si>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</si>
  <si>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</si>
  <si>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</si>
  <si>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</si>
  <si>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</si>
  <si>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</si>
  <si>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</si>
  <si>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</si>
  <si>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</si>
  <si>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</si>
  <si>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</si>
  <si>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</si>
  <si>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</si>
  <si>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</si>
  <si>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</si>
  <si>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</si>
  <si>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</si>
  <si>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</si>
  <si>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</si>
  <si>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</si>
  <si>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</si>
  <si>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</si>
  <si>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</si>
  <si>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</si>
  <si>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</si>
  <si>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</si>
  <si>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</si>
  <si>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</si>
  <si>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</si>
  <si>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</si>
  <si>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</si>
  <si>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</si>
  <si>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</si>
  <si>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</si>
  <si>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</si>
  <si>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</si>
  <si>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</si>
  <si>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</si>
  <si>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</si>
  <si>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</si>
  <si>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</si>
  <si>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</si>
  <si>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</si>
  <si>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</si>
  <si>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</si>
  <si>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</si>
  <si>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</si>
  <si>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</si>
  <si>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</si>
  <si>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</si>
  <si>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</si>
  <si>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</si>
  <si>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</si>
  <si>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</si>
  <si>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</si>
  <si>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</si>
  <si>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</si>
  <si>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</si>
  <si>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</si>
  <si>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</si>
  <si>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</si>
  <si>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</si>
  <si>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</si>
  <si>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</si>
  <si>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</si>
  <si>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</si>
  <si>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</si>
  <si>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</si>
  <si>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</si>
  <si>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</si>
  <si>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</si>
  <si>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</si>
  <si>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</si>
  <si>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</si>
  <si>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</si>
  <si>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</si>
  <si>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</si>
  <si>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</si>
  <si>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</si>
  <si>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</si>
  <si>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</si>
  <si>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</si>
  <si>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</si>
  <si>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</si>
  <si>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</si>
  <si>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</si>
  <si>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</si>
  <si>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</si>
  <si>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</si>
  <si>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</si>
  <si>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</si>
  <si>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</si>
  <si>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</si>
  <si>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</si>
  <si>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</si>
  <si>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</si>
  <si>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</si>
  <si>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</si>
  <si>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</si>
  <si>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</si>
  <si>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</si>
  <si>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</si>
  <si>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</si>
  <si>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</si>
  <si>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</si>
  <si>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</si>
  <si>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</si>
  <si>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</si>
  <si>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</si>
  <si>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</si>
  <si>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</si>
  <si>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</si>
  <si>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</si>
  <si>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</si>
  <si>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</si>
  <si>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</si>
  <si>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</si>
  <si>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</si>
  <si>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</si>
  <si>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</si>
  <si>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</si>
  <si>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</si>
  <si>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</si>
  <si>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</si>
  <si>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</si>
  <si>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</si>
  <si>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</si>
  <si>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</si>
  <si>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</si>
  <si>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</si>
  <si>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</si>
  <si>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</si>
  <si>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</si>
  <si>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</si>
  <si>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</si>
  <si>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</si>
  <si>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</si>
  <si>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</si>
  <si>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</si>
  <si>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</si>
  <si>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</si>
  <si>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</si>
  <si>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</si>
  <si>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</si>
  <si>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</si>
  <si>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</si>
  <si>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</si>
  <si>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</si>
  <si>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</si>
  <si>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</si>
  <si>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</si>
  <si>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</si>
  <si>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</si>
  <si>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</si>
  <si>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</si>
  <si>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</si>
  <si>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</si>
  <si>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</si>
  <si>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</si>
  <si>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</si>
  <si>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</si>
  <si>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</si>
  <si>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</si>
  <si>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</si>
  <si>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</si>
  <si>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</si>
  <si>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</si>
  <si>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</si>
  <si>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</si>
  <si>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</si>
  <si>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</si>
  <si>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</si>
  <si>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</si>
  <si>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</si>
  <si>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</si>
  <si>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</si>
  <si>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</si>
  <si>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</si>
  <si>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</si>
  <si>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</si>
  <si>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</si>
  <si>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</si>
  <si>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</si>
  <si>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</si>
  <si>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</si>
  <si>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</si>
  <si>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</si>
  <si>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</si>
  <si>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</si>
  <si>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</si>
  <si>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</si>
  <si>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</si>
  <si>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</si>
  <si>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</si>
  <si>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</si>
  <si>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</si>
  <si>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</si>
  <si>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</si>
  <si>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</si>
  <si>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</si>
  <si>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</si>
  <si>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</si>
  <si>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</si>
  <si>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</si>
  <si>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</si>
  <si>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</si>
  <si>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</si>
  <si>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</si>
  <si>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</si>
  <si>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</si>
  <si>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</si>
  <si>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</si>
  <si>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</si>
  <si>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</si>
  <si>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</si>
  <si>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</si>
  <si>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</si>
  <si>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</si>
  <si>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</si>
  <si>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</si>
  <si>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</si>
  <si>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</si>
  <si>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</si>
  <si>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</si>
  <si>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</si>
  <si>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</si>
  <si>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</si>
  <si>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</si>
  <si>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</si>
  <si>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</si>
  <si>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</si>
  <si>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</si>
  <si>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</si>
  <si>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</si>
  <si>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</si>
  <si>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</si>
  <si>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</si>
  <si>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</si>
  <si>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</si>
  <si>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</si>
  <si>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</si>
  <si>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</si>
  <si>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</si>
  <si>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</si>
  <si>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</si>
  <si>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</si>
  <si>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</si>
  <si>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</si>
  <si>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</si>
  <si>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</si>
  <si>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</si>
  <si>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</si>
  <si>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</si>
  <si>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</si>
  <si>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</si>
  <si>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</si>
  <si>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</si>
  <si>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</si>
  <si>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</si>
  <si>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</si>
  <si>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</si>
  <si>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</si>
  <si>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</si>
  <si>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</si>
  <si>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</si>
  <si>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</si>
  <si>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</si>
  <si>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</si>
  <si>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</si>
  <si>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</si>
  <si>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</si>
  <si>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</si>
  <si>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</si>
  <si>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</si>
  <si>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</si>
  <si>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</si>
  <si>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</si>
  <si>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</si>
  <si>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</si>
  <si>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</si>
  <si>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</si>
  <si>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</si>
  <si>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</si>
  <si>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</si>
  <si>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</si>
  <si>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</si>
  <si>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</si>
  <si>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</si>
  <si>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</si>
  <si>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</si>
  <si>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</si>
  <si>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</si>
  <si>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</si>
  <si>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</si>
  <si>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</si>
  <si>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</si>
  <si>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</si>
  <si>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</si>
  <si>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</si>
  <si>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</si>
  <si>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</si>
  <si>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</si>
  <si>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</si>
  <si>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</si>
  <si>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</si>
  <si>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</si>
  <si>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</si>
  <si>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</si>
  <si>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</si>
  <si>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</si>
  <si>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</si>
  <si>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</si>
  <si>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</si>
  <si>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</si>
  <si>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</si>
  <si>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</si>
  <si>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</si>
  <si>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</si>
  <si>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</si>
  <si>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</si>
  <si>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</si>
  <si>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</si>
  <si>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</si>
  <si>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</si>
  <si>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</si>
  <si>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</si>
  <si>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</si>
  <si>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</si>
  <si>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</si>
  <si>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</si>
  <si>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</si>
  <si>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</si>
  <si>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</si>
  <si>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</si>
  <si>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</si>
  <si>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</si>
  <si>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</si>
  <si>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</si>
  <si>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</si>
  <si>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</si>
  <si>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</si>
  <si>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</si>
  <si>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</si>
  <si>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</si>
  <si>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</si>
  <si>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</si>
  <si>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</si>
  <si>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</si>
  <si>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</si>
  <si>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</si>
  <si>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</si>
  <si>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</si>
  <si>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</si>
  <si>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</si>
  <si>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</si>
  <si>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</si>
  <si>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</si>
  <si>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</si>
  <si>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</si>
  <si>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</si>
  <si>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</si>
  <si>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</si>
  <si>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</si>
  <si>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</si>
  <si>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</si>
  <si>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</si>
  <si>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</si>
  <si>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</si>
  <si>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</si>
  <si>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</si>
  <si>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</si>
  <si>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</si>
  <si>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</si>
  <si>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</si>
  <si>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</si>
  <si>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</si>
  <si>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</si>
  <si>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</si>
  <si>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</si>
  <si>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</si>
  <si>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</si>
  <si>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</si>
  <si>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</si>
  <si>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</si>
  <si>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</si>
  <si>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</si>
  <si>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</si>
  <si>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</si>
  <si>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</si>
  <si>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</si>
  <si>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</si>
  <si>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</si>
  <si>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</si>
  <si>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</si>
  <si>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</si>
  <si>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</si>
  <si>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</si>
  <si>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</si>
  <si>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</si>
  <si>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</si>
  <si>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</si>
  <si>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</si>
  <si>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</si>
  <si>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</si>
  <si>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</si>
  <si>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</si>
  <si>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</si>
  <si>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</si>
  <si>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</si>
  <si>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</si>
  <si>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</si>
  <si>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</si>
  <si>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</si>
  <si>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</si>
  <si>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</si>
  <si>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</si>
  <si>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</si>
  <si>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</si>
  <si>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</si>
  <si>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</si>
  <si>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</si>
  <si>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</si>
  <si>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</si>
  <si>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</si>
  <si>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</si>
  <si>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</si>
  <si>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</si>
  <si>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</si>
  <si>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</si>
  <si>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</si>
  <si>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</si>
  <si>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</si>
  <si>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</si>
  <si>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</si>
  <si>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</si>
  <si>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</si>
  <si>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</si>
  <si>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</si>
  <si>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</si>
  <si>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</si>
  <si>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</si>
  <si>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</si>
  <si>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</si>
  <si>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</si>
  <si>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</si>
  <si>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</si>
  <si>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</si>
  <si>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</si>
  <si>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</si>
  <si>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</si>
  <si>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</si>
  <si>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</si>
  <si>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</si>
  <si>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</si>
  <si>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</si>
  <si>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</si>
  <si>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</si>
  <si>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</si>
  <si>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</si>
  <si>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</si>
  <si>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</si>
  <si>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</si>
  <si>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</si>
  <si>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</si>
  <si>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</si>
  <si>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</si>
  <si>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</si>
  <si>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</si>
  <si>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</si>
  <si>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</si>
  <si>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</si>
  <si>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</si>
  <si>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</si>
  <si>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</si>
  <si>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</si>
  <si>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</si>
  <si>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</si>
  <si>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</si>
  <si>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</si>
  <si>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</si>
  <si>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</si>
  <si>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</si>
  <si>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</si>
  <si>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</si>
  <si>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</si>
  <si>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</si>
  <si>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</si>
  <si>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</si>
  <si>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</si>
  <si>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</si>
  <si>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</si>
  <si>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</si>
  <si>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</si>
  <si>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</si>
  <si>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</si>
  <si>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</si>
  <si>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</si>
  <si>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</si>
  <si>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</si>
  <si>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</si>
  <si>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</si>
  <si>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</si>
  <si>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</si>
  <si>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</si>
  <si>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</si>
  <si>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</si>
  <si>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</si>
  <si>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</si>
  <si>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</si>
  <si>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</si>
  <si>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</si>
  <si>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</si>
  <si>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</si>
  <si>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</si>
  <si>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</si>
  <si>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</si>
  <si>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</si>
  <si>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</si>
  <si>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</si>
  <si>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</si>
  <si>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</si>
  <si>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</si>
  <si>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</si>
  <si>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</si>
  <si>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</si>
  <si>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</si>
  <si>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</si>
  <si>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</si>
  <si>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</si>
  <si>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</si>
  <si>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</si>
  <si>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</si>
  <si>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</si>
  <si>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</si>
  <si>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</si>
  <si>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</si>
  <si>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</si>
  <si>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</si>
  <si>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</si>
  <si>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</si>
  <si>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</si>
  <si>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</si>
  <si>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</si>
  <si>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</si>
  <si>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</si>
  <si>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</si>
  <si>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</si>
  <si>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</si>
  <si>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</si>
  <si>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</si>
  <si>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</si>
  <si>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</si>
  <si>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</si>
  <si>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</si>
  <si>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</si>
  <si>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</si>
  <si>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</si>
  <si>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</si>
  <si>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</si>
  <si>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</si>
  <si>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</si>
  <si>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</si>
  <si>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</si>
  <si>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</si>
  <si>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</si>
  <si>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</si>
  <si>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</si>
  <si>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</si>
  <si>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</si>
  <si>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</si>
  <si>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</si>
  <si>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</si>
  <si>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</si>
  <si>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</si>
  <si>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</si>
  <si>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</si>
  <si>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</si>
  <si>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</si>
  <si>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</si>
  <si>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</si>
  <si>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</si>
  <si>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</si>
  <si>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</si>
  <si>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</si>
  <si>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</si>
  <si>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</si>
  <si>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</si>
  <si>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</si>
  <si>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</si>
  <si>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</si>
  <si>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</si>
  <si>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</si>
  <si>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</si>
  <si>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</si>
  <si>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</si>
  <si>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</si>
  <si>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</si>
  <si>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</si>
  <si>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</si>
  <si>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</si>
  <si>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</si>
  <si>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</si>
  <si>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</si>
  <si>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</si>
  <si>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</si>
  <si>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</si>
  <si>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</si>
  <si>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</si>
  <si>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</si>
  <si>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</si>
  <si>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</si>
  <si>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</si>
  <si>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</si>
  <si>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</si>
  <si>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</si>
  <si>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</si>
  <si>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</si>
  <si>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</si>
  <si>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</si>
  <si>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</si>
  <si>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</si>
  <si>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</si>
  <si>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</si>
  <si>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</si>
  <si>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</si>
  <si>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</si>
  <si>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</si>
  <si>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</si>
  <si>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</si>
  <si>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</si>
  <si>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</si>
  <si>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</si>
  <si>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</si>
  <si>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</si>
  <si>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</si>
  <si>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</si>
  <si>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</si>
  <si>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</si>
  <si>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</si>
  <si>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</si>
  <si>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</si>
  <si>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</si>
  <si>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</si>
  <si>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</si>
  <si>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</si>
  <si>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</si>
  <si>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</si>
  <si>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</si>
  <si>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</si>
  <si>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</si>
  <si>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</si>
  <si>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</si>
  <si>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</si>
  <si>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</si>
  <si>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</si>
  <si>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</si>
  <si>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</si>
  <si>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</si>
  <si>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</si>
  <si>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</si>
  <si>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</si>
  <si>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</si>
  <si>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</si>
  <si>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</si>
  <si>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</si>
  <si>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</si>
  <si>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</si>
  <si>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</si>
  <si>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</si>
  <si>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</si>
  <si>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</si>
  <si>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</si>
  <si>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</si>
  <si>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</si>
  <si>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</si>
  <si>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</si>
  <si>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</si>
  <si>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</si>
  <si>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</si>
  <si>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</si>
  <si>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</si>
  <si>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</si>
  <si>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</si>
  <si>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</si>
  <si>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</si>
  <si>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</si>
  <si>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</si>
  <si>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</si>
  <si>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</si>
  <si>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</si>
  <si>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</si>
  <si>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</si>
  <si>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</si>
  <si>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</si>
  <si>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</si>
  <si>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</si>
  <si>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</si>
  <si>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</si>
  <si>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</si>
  <si>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</si>
  <si>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</si>
  <si>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</si>
  <si>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</si>
  <si>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</si>
  <si>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</si>
  <si>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</si>
  <si>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</si>
  <si>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</si>
  <si>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</si>
  <si>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</si>
  <si>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</si>
  <si>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</si>
  <si>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</si>
  <si>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</si>
  <si>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</si>
  <si>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</si>
  <si>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</si>
  <si>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</si>
  <si>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</si>
  <si>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</si>
  <si>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</si>
  <si>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</si>
  <si>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</si>
  <si>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</si>
  <si>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</si>
  <si>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</si>
  <si>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</si>
  <si>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</si>
  <si>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</si>
  <si>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</si>
  <si>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</si>
  <si>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</si>
  <si>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</si>
  <si>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</si>
  <si>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</si>
  <si>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</si>
  <si>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</si>
  <si>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</si>
  <si>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</si>
  <si>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</si>
  <si>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</si>
  <si>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</si>
  <si>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</si>
  <si>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</si>
  <si>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</si>
  <si>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</si>
  <si>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</si>
  <si>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</si>
  <si>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</si>
  <si>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</si>
  <si>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</si>
  <si>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</si>
  <si>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</si>
  <si>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</si>
  <si>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</si>
  <si>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</si>
  <si>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</si>
  <si>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</si>
  <si>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</si>
  <si>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</si>
  <si>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</si>
  <si>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</si>
  <si>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</si>
  <si>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</si>
  <si>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</si>
  <si>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</si>
  <si>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</si>
  <si>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</si>
  <si>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</si>
  <si>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</si>
  <si>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</si>
  <si>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</si>
  <si>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</si>
  <si>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</si>
  <si>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</si>
  <si>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</si>
  <si>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</si>
  <si>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</si>
  <si>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</si>
  <si>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</si>
  <si>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</si>
  <si>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</si>
  <si>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</si>
  <si>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</si>
  <si>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</si>
  <si>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</si>
  <si>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</si>
  <si>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</si>
  <si>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</si>
  <si>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</si>
  <si>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</si>
  <si>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</si>
  <si>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</si>
  <si>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</si>
  <si>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</si>
  <si>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</si>
  <si>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</si>
  <si>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</si>
  <si>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</si>
  <si>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</si>
  <si>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</si>
  <si>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</si>
  <si>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</si>
  <si>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</si>
  <si>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</si>
  <si>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</si>
  <si>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</si>
  <si>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</si>
  <si>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</si>
  <si>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</si>
  <si>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</si>
  <si>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</si>
  <si>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</si>
  <si>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</si>
  <si>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</si>
  <si>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</si>
  <si>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</si>
  <si>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</si>
  <si>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</si>
  <si>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</si>
  <si>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</si>
  <si>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</si>
  <si>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</si>
  <si>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</si>
  <si>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</si>
  <si>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</si>
  <si>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</si>
  <si>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</si>
  <si>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</si>
  <si>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</si>
  <si>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</si>
  <si>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</si>
  <si>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</si>
  <si>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</si>
  <si>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</si>
  <si>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</si>
  <si>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</si>
  <si>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</si>
  <si>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</si>
  <si>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</si>
  <si>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</si>
  <si>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</si>
  <si>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</si>
  <si>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</si>
  <si>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</si>
  <si>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</si>
  <si>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</si>
  <si>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</si>
  <si>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</si>
  <si>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</si>
  <si>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</si>
  <si>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</si>
  <si>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</si>
  <si>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</si>
  <si>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</si>
  <si>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</si>
  <si>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</si>
  <si>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</si>
  <si>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</si>
  <si>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</si>
  <si>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</si>
  <si>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</si>
  <si>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</si>
  <si>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</si>
  <si>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</si>
  <si>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</si>
  <si>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</si>
  <si>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</si>
  <si>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</si>
  <si>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</si>
  <si>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</si>
  <si>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</si>
  <si>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</si>
  <si>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</si>
  <si>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</si>
  <si>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</si>
  <si>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</si>
  <si>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</si>
  <si>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</si>
  <si>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</si>
  <si>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</si>
  <si>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</si>
  <si>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</si>
  <si>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</si>
  <si>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</si>
  <si>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</si>
  <si>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</si>
  <si>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</si>
  <si>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</si>
  <si>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</si>
  <si>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</si>
  <si>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</si>
  <si>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</si>
  <si>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</si>
  <si>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</si>
  <si>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</si>
  <si>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</si>
  <si>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</si>
  <si>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</si>
  <si>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</si>
  <si>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</si>
  <si>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</si>
  <si>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</si>
  <si>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</si>
  <si>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</si>
  <si>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</si>
  <si>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</si>
  <si>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</si>
  <si>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</si>
  <si>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</si>
  <si>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</si>
  <si>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</si>
  <si>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</si>
  <si>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</si>
  <si>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</si>
  <si>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</si>
  <si>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</si>
  <si>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</si>
  <si>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</si>
  <si>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</si>
  <si>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</si>
  <si>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</si>
  <si>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</si>
  <si>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</si>
  <si>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</si>
  <si>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</si>
  <si>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</si>
  <si>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</si>
  <si>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</si>
  <si>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</si>
  <si>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</si>
  <si>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</si>
  <si>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</si>
  <si>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</si>
  <si>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</si>
  <si>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</si>
  <si>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</si>
  <si>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</si>
  <si>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</si>
  <si>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</si>
  <si>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</si>
  <si>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</si>
  <si>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</si>
  <si>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</si>
  <si>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</si>
  <si>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</si>
  <si>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</si>
  <si>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</si>
  <si>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</si>
  <si>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</si>
  <si>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</si>
  <si>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</si>
  <si>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</si>
  <si>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</si>
  <si>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</si>
  <si>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</si>
  <si>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</si>
  <si>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</si>
  <si>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</si>
  <si>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</si>
  <si>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</si>
  <si>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</si>
  <si>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</si>
  <si>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</si>
  <si>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</si>
  <si>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</si>
  <si>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</si>
  <si>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</si>
  <si>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</si>
  <si>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</si>
  <si>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</si>
  <si>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</si>
  <si>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</si>
  <si>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</si>
  <si>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</si>
  <si>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</si>
  <si>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</si>
  <si>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</si>
  <si>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</si>
  <si>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</si>
  <si>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</si>
  <si>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</si>
  <si>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</si>
  <si>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</si>
  <si>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</si>
  <si>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</si>
  <si>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</si>
  <si>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</si>
  <si>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</si>
  <si>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</si>
  <si>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</si>
  <si>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</si>
  <si>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</si>
  <si>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</si>
  <si>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</si>
  <si>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</si>
  <si>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</si>
  <si>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</si>
  <si>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</si>
  <si>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</si>
  <si>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</si>
  <si>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</si>
  <si>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</si>
  <si>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</si>
  <si>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</si>
  <si>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</si>
  <si>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</si>
  <si>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</si>
  <si>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</si>
  <si>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</si>
  <si>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</si>
  <si>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</si>
  <si>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</si>
  <si>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</si>
  <si>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</si>
  <si>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</si>
  <si>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</si>
  <si>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</si>
  <si>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</si>
  <si>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</si>
  <si>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</si>
  <si>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</si>
  <si>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</si>
  <si>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</si>
  <si>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</si>
  <si>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</si>
  <si>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</si>
  <si>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</si>
  <si>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</si>
  <si>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</si>
  <si>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</si>
  <si>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</si>
  <si>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</si>
  <si>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</si>
  <si>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</si>
  <si>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</si>
  <si>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</si>
  <si>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</si>
  <si>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</si>
  <si>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</si>
  <si>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</si>
  <si>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</si>
  <si>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</si>
  <si>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</si>
  <si>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</si>
  <si>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</si>
  <si>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</si>
  <si>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</si>
  <si>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</si>
  <si>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</si>
  <si>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</si>
  <si>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</si>
  <si>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</si>
  <si>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</si>
  <si>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</si>
  <si>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</si>
  <si>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</si>
  <si>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</si>
  <si>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</si>
  <si>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</si>
  <si>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</si>
  <si>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</si>
  <si>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</si>
  <si>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</si>
  <si>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</si>
  <si>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</si>
  <si>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</si>
  <si>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</si>
  <si>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</si>
  <si>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</si>
  <si>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</si>
  <si>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</si>
  <si>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</si>
  <si>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</si>
  <si>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</si>
  <si>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</si>
  <si>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</si>
  <si>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</si>
  <si>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</si>
  <si>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</si>
  <si>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</si>
  <si>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</si>
  <si>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</si>
  <si>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</si>
  <si>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</si>
  <si>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</si>
  <si>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</si>
  <si>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</si>
  <si>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</si>
  <si>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</si>
  <si>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</si>
  <si>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</si>
  <si>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</si>
  <si>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</si>
  <si>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</si>
  <si>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</si>
  <si>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</si>
  <si>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</si>
  <si>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</si>
  <si>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</si>
  <si>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</si>
  <si>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</si>
  <si>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</si>
  <si>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</si>
  <si>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</si>
  <si>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</si>
  <si>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</si>
  <si>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</si>
  <si>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</si>
  <si>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</si>
  <si>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</si>
  <si>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</si>
  <si>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</si>
  <si>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</si>
  <si>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</si>
  <si>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</si>
  <si>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</si>
  <si>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</si>
  <si>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</si>
  <si>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</si>
  <si>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</si>
  <si>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</si>
  <si>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</si>
  <si>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</si>
  <si>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</si>
  <si>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</si>
  <si>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</si>
  <si>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</si>
  <si>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</si>
  <si>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</si>
  <si>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</si>
  <si>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</si>
  <si>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</si>
  <si>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</si>
  <si>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</si>
  <si>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</si>
  <si>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</si>
  <si>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</si>
  <si>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</si>
  <si>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</si>
  <si>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</si>
  <si>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</si>
  <si>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</si>
  <si>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</si>
  <si>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</si>
  <si>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</si>
  <si>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</si>
  <si>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</si>
  <si>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</si>
  <si>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</si>
  <si>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</si>
  <si>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</si>
  <si>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</si>
  <si>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</si>
  <si>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</si>
  <si>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</si>
  <si>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</si>
  <si>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</si>
  <si>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</si>
  <si>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</si>
  <si>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</si>
  <si>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</si>
  <si>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</si>
  <si>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</si>
  <si>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</si>
  <si>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</si>
  <si>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</si>
  <si>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</si>
  <si>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</si>
  <si>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</si>
  <si>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</si>
  <si>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</si>
  <si>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</si>
  <si>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</si>
  <si>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</si>
  <si>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</si>
  <si>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</si>
  <si>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</si>
  <si>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</si>
  <si>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</si>
  <si>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</si>
  <si>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</si>
  <si>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</si>
  <si>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</si>
  <si>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</si>
  <si>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</si>
  <si>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</si>
  <si>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</si>
  <si>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</si>
  <si>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</si>
  <si>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</si>
  <si>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</si>
  <si>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</si>
  <si>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</si>
  <si>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</si>
  <si>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</si>
  <si>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</si>
  <si>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</si>
  <si>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</si>
  <si>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</si>
  <si>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</si>
  <si>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</si>
  <si>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</si>
  <si>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</si>
  <si>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</si>
  <si>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</si>
  <si>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</si>
  <si>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</si>
  <si>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</si>
  <si>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</si>
  <si>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</si>
  <si>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</si>
  <si>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</si>
  <si>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</si>
  <si>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</si>
  <si>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</si>
  <si>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</si>
  <si>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</si>
  <si>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</si>
  <si>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</si>
  <si>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</si>
  <si>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</si>
  <si>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</si>
  <si>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</si>
  <si>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</si>
  <si>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</si>
  <si>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</si>
  <si>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</si>
  <si>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</si>
  <si>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</si>
  <si>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</si>
  <si>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</si>
  <si>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</si>
  <si>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</si>
  <si>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</si>
  <si>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</si>
  <si>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</si>
  <si>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</si>
  <si>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</si>
  <si>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</si>
  <si>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</si>
  <si>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</si>
  <si>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</si>
  <si>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</si>
  <si>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</si>
  <si>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</si>
  <si>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</si>
  <si>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</si>
  <si>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</si>
  <si>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</si>
  <si>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</si>
  <si>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</si>
  <si>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</si>
  <si>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</si>
  <si>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</si>
  <si>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</si>
  <si>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</si>
  <si>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</si>
  <si>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</si>
  <si>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</si>
  <si>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</si>
  <si>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</si>
  <si>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</si>
  <si>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</si>
  <si>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</si>
  <si>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</si>
  <si>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</si>
  <si>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</si>
  <si>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</si>
  <si>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</si>
  <si>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</si>
  <si>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</si>
  <si>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</si>
  <si>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</si>
  <si>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</si>
  <si>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</si>
  <si>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</si>
  <si>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</si>
  <si>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</si>
  <si>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</si>
  <si>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</si>
  <si>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</si>
  <si>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</si>
  <si>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</si>
  <si>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</si>
  <si>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</si>
  <si>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</si>
  <si>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</si>
  <si>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</si>
  <si>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</si>
  <si>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</si>
  <si>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</si>
  <si>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</si>
  <si>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</si>
  <si>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</si>
  <si>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</si>
  <si>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</si>
  <si>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</si>
  <si>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</si>
  <si>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</si>
  <si>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</si>
  <si>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</si>
  <si>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</si>
  <si>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</si>
  <si>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</si>
  <si>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</si>
  <si>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</si>
  <si>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</si>
  <si>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</si>
  <si>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</si>
  <si>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</si>
  <si>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</si>
  <si>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</si>
  <si>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</si>
  <si>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</si>
  <si>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</si>
  <si>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</si>
  <si>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</si>
  <si>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</si>
  <si>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</si>
  <si>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</si>
  <si>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</si>
  <si>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</si>
  <si>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</si>
  <si>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</si>
  <si>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</si>
  <si>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</si>
  <si>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</si>
  <si>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</si>
  <si>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</si>
  <si>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</si>
  <si>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</si>
  <si>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</si>
  <si>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</si>
  <si>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</si>
  <si>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</si>
  <si>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</si>
  <si>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</si>
  <si>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</si>
  <si>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</si>
  <si>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</si>
  <si>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</si>
  <si>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</si>
  <si>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</si>
  <si>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</si>
  <si>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</si>
  <si>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</si>
  <si>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</si>
  <si>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</si>
  <si>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</si>
  <si>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</si>
  <si>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</si>
  <si>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</si>
  <si>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</si>
  <si>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</si>
  <si>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</si>
  <si>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</si>
  <si>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</si>
  <si>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</si>
  <si>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</si>
  <si>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</si>
  <si>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</si>
  <si>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</si>
  <si>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</si>
  <si>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</si>
  <si>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</si>
  <si>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</si>
  <si>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</si>
  <si>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</si>
  <si>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</si>
  <si>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</si>
  <si>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</si>
  <si>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</si>
  <si>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</si>
  <si>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</si>
  <si>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</si>
  <si>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</si>
  <si>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</si>
  <si>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</si>
  <si>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</si>
  <si>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</si>
  <si>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</si>
  <si>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</si>
  <si>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</si>
  <si>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</si>
  <si>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</si>
  <si>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</si>
  <si>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</si>
  <si>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</si>
  <si>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</si>
  <si>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</si>
  <si>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</si>
  <si>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</si>
  <si>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</si>
  <si>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</si>
  <si>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</si>
  <si>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</si>
  <si>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</si>
  <si>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</si>
  <si>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</si>
  <si>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</si>
  <si>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</si>
  <si>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</si>
  <si>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</si>
  <si>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</si>
  <si>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</si>
  <si>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</si>
  <si>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</si>
  <si>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</si>
  <si>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</si>
  <si>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</si>
  <si>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</si>
  <si>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</si>
  <si>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</si>
  <si>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</si>
  <si>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</si>
  <si>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</si>
  <si>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</si>
  <si>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</si>
  <si>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</si>
  <si>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</si>
  <si>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</si>
  <si>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</si>
  <si>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</si>
  <si>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</si>
  <si>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</si>
  <si>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</si>
  <si>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</si>
  <si>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</si>
  <si>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</si>
  <si>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</si>
  <si>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</si>
  <si>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</si>
  <si>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</si>
  <si>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</si>
  <si>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</si>
  <si>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</si>
  <si>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</si>
  <si>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</si>
  <si>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</si>
  <si>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</si>
  <si>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</si>
  <si>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</si>
  <si>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</si>
  <si>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</si>
  <si>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</si>
  <si>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</si>
  <si>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</si>
  <si>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</si>
  <si>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</si>
  <si>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</si>
  <si>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</si>
  <si>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</si>
  <si>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</si>
  <si>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</si>
  <si>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</si>
  <si>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</si>
  <si>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</si>
  <si>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</si>
  <si>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</si>
  <si>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</si>
  <si>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</si>
  <si>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</si>
  <si>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</si>
  <si>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</si>
  <si>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</si>
  <si>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</si>
  <si>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</si>
  <si>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</si>
  <si>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</si>
  <si>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</si>
  <si>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</si>
  <si>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</si>
  <si>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</si>
  <si>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</si>
  <si>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</si>
  <si>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</si>
  <si>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</si>
  <si>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</si>
  <si>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</si>
  <si>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</si>
  <si>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</si>
  <si>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</si>
  <si>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</si>
  <si>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</si>
  <si>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</si>
  <si>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</si>
  <si>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</si>
  <si>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</si>
  <si>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</si>
  <si>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</si>
  <si>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</si>
  <si>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</si>
  <si>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</si>
  <si>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</si>
  <si>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</si>
  <si>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</si>
  <si>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</si>
  <si>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</si>
  <si>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</si>
  <si>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</si>
  <si>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</si>
  <si>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</si>
  <si>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</si>
  <si>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</si>
  <si>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</si>
  <si>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</si>
  <si>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</si>
  <si>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</si>
  <si>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</si>
  <si>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</si>
  <si>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</si>
  <si>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</si>
  <si>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</si>
  <si>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</si>
  <si>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</si>
  <si>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</si>
  <si>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</si>
  <si>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</si>
  <si>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</si>
  <si>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</si>
  <si>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</si>
  <si>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</si>
  <si>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</si>
  <si>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</si>
  <si>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</si>
  <si>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</si>
  <si>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</si>
  <si>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</si>
  <si>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</si>
  <si>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</si>
  <si>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</si>
  <si>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</si>
  <si>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</si>
  <si>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</si>
  <si>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</si>
  <si>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</si>
  <si>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</si>
  <si>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</si>
  <si>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</si>
  <si>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</si>
  <si>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</si>
  <si>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</si>
  <si>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</si>
  <si>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</si>
  <si>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</si>
  <si>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</si>
  <si>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</si>
  <si>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</si>
  <si>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</si>
  <si>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</si>
  <si>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</si>
  <si>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</si>
  <si>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</si>
  <si>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</si>
  <si>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</si>
  <si>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</si>
  <si>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</si>
  <si>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</si>
  <si>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</si>
  <si>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</si>
  <si>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</si>
  <si>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</si>
  <si>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</si>
  <si>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</si>
  <si>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</si>
  <si>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</si>
  <si>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</si>
  <si>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</si>
  <si>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</si>
  <si>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</si>
  <si>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</si>
  <si>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</si>
  <si>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</si>
  <si>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</si>
  <si>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</si>
  <si>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</si>
  <si>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</si>
  <si>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</si>
  <si>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</si>
  <si>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</si>
  <si>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</si>
  <si>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</si>
  <si>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</si>
  <si>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</si>
  <si>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</si>
  <si>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</si>
  <si>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</si>
  <si>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</si>
  <si>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</si>
  <si>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</si>
  <si>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</si>
  <si>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</si>
  <si>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</si>
  <si>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</si>
  <si>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</si>
  <si>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</si>
  <si>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</si>
  <si>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</si>
  <si>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</si>
  <si>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</si>
  <si>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</si>
  <si>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</si>
  <si>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</si>
  <si>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</si>
  <si>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</si>
  <si>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</si>
  <si>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</si>
  <si>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</si>
  <si>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</si>
  <si>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</si>
  <si>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</si>
  <si>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</si>
  <si>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</si>
  <si>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</si>
  <si>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</si>
  <si>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</si>
  <si>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</si>
  <si>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</si>
  <si>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</si>
  <si>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</si>
  <si>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</si>
  <si>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</si>
  <si>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</si>
  <si>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</si>
  <si>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</si>
  <si>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</si>
  <si>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</si>
  <si>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</si>
  <si>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</si>
  <si>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</si>
  <si>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</si>
  <si>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</si>
  <si>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</si>
  <si>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</si>
  <si>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</si>
  <si>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</si>
  <si>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</si>
  <si>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</si>
  <si>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</si>
  <si>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</si>
  <si>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</si>
  <si>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</si>
  <si>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</si>
  <si>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</si>
  <si>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</si>
  <si>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</si>
  <si>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</si>
  <si>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</si>
  <si>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</si>
  <si>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</si>
  <si>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</si>
  <si>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</si>
  <si>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</si>
  <si>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</si>
  <si>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</si>
  <si>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</si>
  <si>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</si>
  <si>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</si>
  <si>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</si>
  <si>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</si>
  <si>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</si>
  <si>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</si>
  <si>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</si>
  <si>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</si>
  <si>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</si>
  <si>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</si>
  <si>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</si>
  <si>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</si>
  <si>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</si>
  <si>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</si>
  <si>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</si>
  <si>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</si>
  <si>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</si>
  <si>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</si>
  <si>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</si>
  <si>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</si>
  <si>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</si>
  <si>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</si>
  <si>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</si>
  <si>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</si>
  <si>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</si>
  <si>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</si>
  <si>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</si>
  <si>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</si>
  <si>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</si>
  <si>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</si>
  <si>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</si>
  <si>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</si>
  <si>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</si>
  <si>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</si>
  <si>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</si>
  <si>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</si>
  <si>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</si>
  <si>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</si>
  <si>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</si>
  <si>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</si>
  <si>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</si>
  <si>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</si>
  <si>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</si>
  <si>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</si>
  <si>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</si>
  <si>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</si>
  <si>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</si>
  <si>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</si>
  <si>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</si>
  <si>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</si>
  <si>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</si>
  <si>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</si>
  <si>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</si>
  <si>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</si>
  <si>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</si>
  <si>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</si>
  <si>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</si>
  <si>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</si>
  <si>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</si>
  <si>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</si>
  <si>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</si>
  <si>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</si>
  <si>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</si>
  <si>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</si>
  <si>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</si>
  <si>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</si>
  <si>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</si>
  <si>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</si>
  <si>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</si>
  <si>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</si>
  <si>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</si>
  <si>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</si>
  <si>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</si>
  <si>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</si>
  <si>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</si>
  <si>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</si>
  <si>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</si>
  <si>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</si>
  <si>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</si>
  <si>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</si>
  <si>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</si>
  <si>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</si>
  <si>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</si>
  <si>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</si>
  <si>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</si>
  <si>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</si>
  <si>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</si>
  <si>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</si>
  <si>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</si>
  <si>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</si>
  <si>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</si>
  <si>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</si>
  <si>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</si>
  <si>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</si>
  <si>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</si>
  <si>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</si>
  <si>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</si>
  <si>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</si>
  <si>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</si>
  <si>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</si>
  <si>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</si>
  <si>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</si>
  <si>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</si>
  <si>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</si>
  <si>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</si>
  <si>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</si>
  <si>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</si>
  <si>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</si>
  <si>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</si>
  <si>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</si>
  <si>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</si>
  <si>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</si>
  <si>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</si>
  <si>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</si>
  <si>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</si>
  <si>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</si>
  <si>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</si>
  <si>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</si>
  <si>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</si>
  <si>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</si>
  <si>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</si>
  <si>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</si>
  <si>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</si>
  <si>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</si>
  <si>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</si>
  <si>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</si>
  <si>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</si>
  <si>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</si>
  <si>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</si>
  <si>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</si>
  <si>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</si>
  <si>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</si>
  <si>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</si>
  <si>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</si>
  <si>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</si>
  <si>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</si>
  <si>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</si>
  <si>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</si>
  <si>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</si>
  <si>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</si>
  <si>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</si>
  <si>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</si>
  <si>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</si>
  <si>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</si>
  <si>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</si>
  <si>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</si>
  <si>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</si>
  <si>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</si>
  <si>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</si>
  <si>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</si>
  <si>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</si>
  <si>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</si>
  <si>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</si>
  <si>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</si>
  <si>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</si>
  <si>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</si>
  <si>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</si>
  <si>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</si>
  <si>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</si>
  <si>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</si>
  <si>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</si>
  <si>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</si>
  <si>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</si>
  <si>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</si>
  <si>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</si>
  <si>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</si>
  <si>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</si>
  <si>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</si>
  <si>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</si>
  <si>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</si>
  <si>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</si>
  <si>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</si>
  <si>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</si>
  <si>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</si>
  <si>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</si>
  <si>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</si>
  <si>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</si>
  <si>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</si>
  <si>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</si>
  <si>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</si>
  <si>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</si>
  <si>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</si>
  <si>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</si>
  <si>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</si>
  <si>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</si>
  <si>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</si>
  <si>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</si>
  <si>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</si>
  <si>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</si>
  <si>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</si>
  <si>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</si>
  <si>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</si>
  <si>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</si>
  <si>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</si>
  <si>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</si>
  <si>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</si>
  <si>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</si>
  <si>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</si>
  <si>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</si>
  <si>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</si>
  <si>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</si>
  <si>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</si>
  <si>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</si>
  <si>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</si>
  <si>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</si>
  <si>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</si>
  <si>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</si>
  <si>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</si>
  <si>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</si>
  <si>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</si>
  <si>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</si>
  <si>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</si>
  <si>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</si>
  <si>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</si>
  <si>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</si>
  <si>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</si>
  <si>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</si>
  <si>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</si>
  <si>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</si>
  <si>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</si>
  <si>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</si>
  <si>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</si>
  <si>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</si>
  <si>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</si>
  <si>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</si>
  <si>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</si>
  <si>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</si>
  <si>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</si>
  <si>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</si>
  <si>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</si>
  <si>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</si>
  <si>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</si>
  <si>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</si>
  <si>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</si>
  <si>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</si>
  <si>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</si>
  <si>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</si>
  <si>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</si>
  <si>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</si>
  <si>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</si>
  <si>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</si>
  <si>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</si>
  <si>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</si>
  <si>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</si>
  <si>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</si>
  <si>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</si>
  <si>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</si>
  <si>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</si>
  <si>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</si>
  <si>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</si>
  <si>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</si>
  <si>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</si>
  <si>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</si>
  <si>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</si>
  <si>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</si>
  <si>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</si>
  <si>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</si>
  <si>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</si>
  <si>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</si>
  <si>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</si>
  <si>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</si>
  <si>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</si>
  <si>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</si>
  <si>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</si>
  <si>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</si>
  <si>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</si>
  <si>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</si>
  <si>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</si>
  <si>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</si>
  <si>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</si>
  <si>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</si>
  <si>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</si>
  <si>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</si>
  <si>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</si>
  <si>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</si>
  <si>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</si>
  <si>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</si>
  <si>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</si>
  <si>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</si>
  <si>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</si>
  <si>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</si>
  <si>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</si>
  <si>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</si>
  <si>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</si>
  <si>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</si>
  <si>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</si>
  <si>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</si>
  <si>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</si>
  <si>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</si>
  <si>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</si>
  <si>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</si>
  <si>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</si>
  <si>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</si>
  <si>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</si>
  <si>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</si>
  <si>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</si>
  <si>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</si>
  <si>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</si>
  <si>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</si>
  <si>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</si>
  <si>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</si>
  <si>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</si>
  <si>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</si>
  <si>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</si>
  <si>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</si>
  <si>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</si>
  <si>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</si>
  <si>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</si>
  <si>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</si>
  <si>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</si>
  <si>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</si>
  <si>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</si>
  <si>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</si>
  <si>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</si>
  <si>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</si>
  <si>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</si>
  <si>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</si>
  <si>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</si>
  <si>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</si>
  <si>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</si>
  <si>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</si>
  <si>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</si>
  <si>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</si>
  <si>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</si>
  <si>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</si>
  <si>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</si>
  <si>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</si>
  <si>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</si>
  <si>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</si>
  <si>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</si>
  <si>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</si>
  <si>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</si>
  <si>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</si>
  <si>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</si>
  <si>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</si>
  <si>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</si>
  <si>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</si>
  <si>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</si>
  <si>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</si>
  <si>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</si>
  <si>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</si>
  <si>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</si>
  <si>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</si>
  <si>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</si>
  <si>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</si>
  <si>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</si>
  <si>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</si>
  <si>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</si>
  <si>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</si>
  <si>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</si>
  <si>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</si>
  <si>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</si>
  <si>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</si>
  <si>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</si>
  <si>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</si>
  <si>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</si>
  <si>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</si>
  <si>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</si>
  <si>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</si>
  <si>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</si>
  <si>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</si>
  <si>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</si>
  <si>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</si>
  <si>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</si>
  <si>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</si>
  <si>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</si>
  <si>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</si>
  <si>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</si>
  <si>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</si>
  <si>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</si>
  <si>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</si>
  <si>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</si>
  <si>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</si>
  <si>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</si>
  <si>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</si>
  <si>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</si>
  <si>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</si>
  <si>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</si>
  <si>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</si>
  <si>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</si>
  <si>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</si>
  <si>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</si>
  <si>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</si>
  <si>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</si>
  <si>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</si>
  <si>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</si>
  <si>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</si>
  <si>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</si>
  <si>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</si>
  <si>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</si>
  <si>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</si>
  <si>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</si>
  <si>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</si>
  <si>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</si>
  <si>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</si>
  <si>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</si>
  <si>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</si>
  <si>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</si>
  <si>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</si>
  <si>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</si>
  <si>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</si>
  <si>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</si>
  <si>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</si>
  <si>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</si>
  <si>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</si>
  <si>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</si>
  <si>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</si>
  <si>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</si>
  <si>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</si>
  <si>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</si>
  <si>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</si>
  <si>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</si>
  <si>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</si>
  <si>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</si>
  <si>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</si>
  <si>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</si>
  <si>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</si>
  <si>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</si>
  <si>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</si>
  <si>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</si>
  <si>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</si>
  <si>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</si>
  <si>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</si>
  <si>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</si>
  <si>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</si>
  <si>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</si>
  <si>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</si>
  <si>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</si>
  <si>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</si>
  <si>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</si>
  <si>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</si>
  <si>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</si>
  <si>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</si>
  <si>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</si>
  <si>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</si>
  <si>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</si>
  <si>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</si>
  <si>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</si>
  <si>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</si>
  <si>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</si>
  <si>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</si>
  <si>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</si>
  <si>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</si>
  <si>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</si>
  <si>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</si>
  <si>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</si>
  <si>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</si>
  <si>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</si>
  <si>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</si>
  <si>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</si>
  <si>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</si>
  <si>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</si>
  <si>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</si>
  <si>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</si>
  <si>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</si>
  <si>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</si>
  <si>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</si>
  <si>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</si>
  <si>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</si>
  <si>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</si>
  <si>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</si>
  <si>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</si>
  <si>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</si>
  <si>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</si>
  <si>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</si>
  <si>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</si>
  <si>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</si>
  <si>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</si>
  <si>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</si>
  <si>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</si>
  <si>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</si>
  <si>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</si>
  <si>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</si>
  <si>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</si>
  <si>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</si>
  <si>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</si>
  <si>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</si>
  <si>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</si>
  <si>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</si>
  <si>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</si>
  <si>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</si>
  <si>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</si>
  <si>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</si>
  <si>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</si>
  <si>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</si>
  <si>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</si>
  <si>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</si>
  <si>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</si>
  <si>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</si>
  <si>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</si>
  <si>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</si>
  <si>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</si>
  <si>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</si>
  <si>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</si>
  <si>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</si>
  <si>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</si>
  <si>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</si>
  <si>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</si>
  <si>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</si>
  <si>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</si>
  <si>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</si>
  <si>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</si>
  <si>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</si>
  <si>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</si>
  <si>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</si>
  <si>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</si>
  <si>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</si>
  <si>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</si>
  <si>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</si>
  <si>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</si>
  <si>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</si>
  <si>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</si>
  <si>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</si>
  <si>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</si>
  <si>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</si>
  <si>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</si>
  <si>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</si>
  <si>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</si>
  <si>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</si>
  <si>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</si>
  <si>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</si>
  <si>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</si>
  <si>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</si>
  <si>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</si>
  <si>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</si>
  <si>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</si>
  <si>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</si>
  <si>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</si>
  <si>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</si>
  <si>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</si>
  <si>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</si>
  <si>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</si>
  <si>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</si>
  <si>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</si>
  <si>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</si>
  <si>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</si>
  <si>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</si>
  <si>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</si>
  <si>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</si>
  <si>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</si>
  <si>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</si>
  <si>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</si>
  <si>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</si>
  <si>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</si>
  <si>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</si>
  <si>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</si>
  <si>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</si>
  <si>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</si>
  <si>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</si>
  <si>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</si>
  <si>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</si>
  <si>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</si>
  <si>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</si>
  <si>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</si>
  <si>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</si>
  <si>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</si>
  <si>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</si>
  <si>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</si>
  <si>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</si>
  <si>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</si>
  <si>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</si>
  <si>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</si>
  <si>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</si>
  <si>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</si>
  <si>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</si>
  <si>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</si>
  <si>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</si>
  <si>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</si>
  <si>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</si>
  <si>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</si>
  <si>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</si>
  <si>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</si>
  <si>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</si>
  <si>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</si>
  <si>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</si>
  <si>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</si>
  <si>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</si>
  <si>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</si>
  <si>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</si>
  <si>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</si>
  <si>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</si>
  <si>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</si>
  <si>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</si>
  <si>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</si>
  <si>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</si>
  <si>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</si>
  <si>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</si>
  <si>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</si>
  <si>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</si>
  <si>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</si>
  <si>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</si>
  <si>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</si>
  <si>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</si>
  <si>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</si>
  <si>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</si>
  <si>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</si>
  <si>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</si>
  <si>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</si>
  <si>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</si>
  <si>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</si>
  <si>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</si>
  <si>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</si>
  <si>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</si>
  <si>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</si>
  <si>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</si>
  <si>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</si>
  <si>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</si>
  <si>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</si>
  <si>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</si>
  <si>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</si>
  <si>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</si>
  <si>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</si>
  <si>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</si>
  <si>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</si>
  <si>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</si>
  <si>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</si>
  <si>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</si>
  <si>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</si>
  <si>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</si>
  <si>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</si>
  <si>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</si>
  <si>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</si>
  <si>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</si>
  <si>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</si>
  <si>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</si>
  <si>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</si>
  <si>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</si>
  <si>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</si>
  <si>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</si>
  <si>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</si>
  <si>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</si>
  <si>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</si>
  <si>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</si>
  <si>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</si>
  <si>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</si>
  <si>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</si>
  <si>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</si>
  <si>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</si>
  <si>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</si>
  <si>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</si>
  <si>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</si>
  <si>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</si>
  <si>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</si>
  <si>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</si>
  <si>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</si>
  <si>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</si>
  <si>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</si>
  <si>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</si>
  <si>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</si>
  <si>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</si>
  <si>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</si>
  <si>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</si>
  <si>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</si>
  <si>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</si>
  <si>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</si>
  <si>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</si>
  <si>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</si>
  <si>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</si>
  <si>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</si>
  <si>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</si>
  <si>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</si>
  <si>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</si>
  <si>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</si>
  <si>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</si>
  <si>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</si>
  <si>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</si>
  <si>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</si>
  <si>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</si>
  <si>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</si>
  <si>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</si>
  <si>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</si>
  <si>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</si>
  <si>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</si>
  <si>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</si>
  <si>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</si>
  <si>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</si>
  <si>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</si>
  <si>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</si>
  <si>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</si>
  <si>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</si>
  <si>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</si>
  <si>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</si>
  <si>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</si>
  <si>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</si>
  <si>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</si>
  <si>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</si>
  <si>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</si>
  <si>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</si>
  <si>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</si>
  <si>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</si>
  <si>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</si>
  <si>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</si>
  <si>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</si>
  <si>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</si>
  <si>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</si>
  <si>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</si>
  <si>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</si>
  <si>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</si>
  <si>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</si>
  <si>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</si>
  <si>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</si>
  <si>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</si>
  <si>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</si>
  <si>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</si>
  <si>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</si>
  <si>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</si>
  <si>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</si>
  <si>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</si>
  <si>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</si>
  <si>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</si>
  <si>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</si>
  <si>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</si>
  <si>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</si>
  <si>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</si>
  <si>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</si>
  <si>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</si>
  <si>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</si>
  <si>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</si>
  <si>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</si>
  <si>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</si>
  <si>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</si>
  <si>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</si>
  <si>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</si>
  <si>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</si>
  <si>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</si>
  <si>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</si>
  <si>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</si>
  <si>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</si>
  <si>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</si>
  <si>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</si>
  <si>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</si>
  <si>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</si>
  <si>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</si>
  <si>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</si>
  <si>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</si>
  <si>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</si>
  <si>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</si>
  <si>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</si>
  <si>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</si>
  <si>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</si>
  <si>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</si>
  <si>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</si>
  <si>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</si>
  <si>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</si>
  <si>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</si>
  <si>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</si>
  <si>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</si>
  <si>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</si>
  <si>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</si>
  <si>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</si>
  <si>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</si>
  <si>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</si>
  <si>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</si>
  <si>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</si>
  <si>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</si>
  <si>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</si>
  <si>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</si>
  <si>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</si>
  <si>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</si>
  <si>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</si>
  <si>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</si>
  <si>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</si>
  <si>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</si>
  <si>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</si>
  <si>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</si>
  <si>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</si>
  <si>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</si>
  <si>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</si>
  <si>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</si>
  <si>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</si>
  <si>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</si>
  <si>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</si>
  <si>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</si>
  <si>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</si>
  <si>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</si>
  <si>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</si>
  <si>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</si>
  <si>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</si>
  <si>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</si>
  <si>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</si>
  <si>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</si>
  <si>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</si>
  <si>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</si>
  <si>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</si>
  <si>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</si>
  <si>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</si>
  <si>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</si>
  <si>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</si>
  <si>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</si>
  <si>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</si>
  <si>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</si>
  <si>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</si>
  <si>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</si>
  <si>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</si>
  <si>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</si>
  <si>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</si>
  <si>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</si>
  <si>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</si>
  <si>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</si>
  <si>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</si>
  <si>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</si>
  <si>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</si>
  <si>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</si>
  <si>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</si>
  <si>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</si>
  <si>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</si>
  <si>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</si>
  <si>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</si>
  <si>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</si>
  <si>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</si>
  <si>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</si>
  <si>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</si>
  <si>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</si>
  <si>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</si>
  <si>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</si>
  <si>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</si>
  <si>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</si>
  <si>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</si>
  <si>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</si>
  <si>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</si>
  <si>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</si>
  <si>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</si>
  <si>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</si>
  <si>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</si>
  <si>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</si>
  <si>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</si>
  <si>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</si>
  <si>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</si>
  <si>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</si>
  <si>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</si>
  <si>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</si>
  <si>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</si>
  <si>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</si>
  <si>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</si>
  <si>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</si>
  <si>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</si>
  <si>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</si>
  <si>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</si>
  <si>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</si>
  <si>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</si>
  <si>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</si>
  <si>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</si>
  <si>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</si>
  <si>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</si>
  <si>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</si>
  <si>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</si>
  <si>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</si>
  <si>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</si>
  <si>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</si>
  <si>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</si>
  <si>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</si>
  <si>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</si>
  <si>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</si>
  <si>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</si>
  <si>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</si>
  <si>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</si>
  <si>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</si>
  <si>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</si>
  <si>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</si>
  <si>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</si>
  <si>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</si>
  <si>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</si>
  <si>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</si>
  <si>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</si>
  <si>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</si>
  <si>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</si>
  <si>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</si>
  <si>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</si>
  <si>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</si>
  <si>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</si>
  <si>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</si>
  <si>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</si>
  <si>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</si>
  <si>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</si>
  <si>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</si>
  <si>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</si>
  <si>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</si>
  <si>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</si>
  <si>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</si>
  <si>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</si>
  <si>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</si>
  <si>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</si>
  <si>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</si>
  <si>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</si>
  <si>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</si>
  <si>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</si>
  <si>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</si>
  <si>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</si>
  <si>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</si>
  <si>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</si>
  <si>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</si>
  <si>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</si>
  <si>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</si>
  <si>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</si>
  <si>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</si>
  <si>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</si>
  <si>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</si>
  <si>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</si>
  <si>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</si>
  <si>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</si>
  <si>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</si>
  <si>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</si>
  <si>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</si>
  <si>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</si>
  <si>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</si>
  <si>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</si>
  <si>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</si>
  <si>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</si>
  <si>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</si>
  <si>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</si>
  <si>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</si>
  <si>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</si>
  <si>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</si>
  <si>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</si>
  <si>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</si>
  <si>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</si>
  <si>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</si>
  <si>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</si>
  <si>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</si>
  <si>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</si>
  <si>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</si>
  <si>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</si>
  <si>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</si>
  <si>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</si>
  <si>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</si>
  <si>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</si>
  <si>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</si>
  <si>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</si>
  <si>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</si>
  <si>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</si>
  <si>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</si>
  <si>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</si>
  <si>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</si>
  <si>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</si>
  <si>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</si>
  <si>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</si>
  <si>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</si>
  <si>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</si>
  <si>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</si>
  <si>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</si>
  <si>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</si>
  <si>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</si>
  <si>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</si>
  <si>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</si>
  <si>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</si>
  <si>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</si>
  <si>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</si>
  <si>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</si>
  <si>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</si>
  <si>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</si>
  <si>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</si>
  <si>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</si>
  <si>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</si>
  <si>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</si>
  <si>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</si>
  <si>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</si>
  <si>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</si>
  <si>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</si>
  <si>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</si>
  <si>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</si>
  <si>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</si>
  <si>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</si>
  <si>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</si>
  <si>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</si>
  <si>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</si>
  <si>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</si>
  <si>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</si>
  <si>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</si>
  <si>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</si>
  <si>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</si>
  <si>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</si>
  <si>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</si>
  <si>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</si>
  <si>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</si>
  <si>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</si>
  <si>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</si>
  <si>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</si>
  <si>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</si>
  <si>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</si>
  <si>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</si>
  <si>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</si>
  <si>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</si>
  <si>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</si>
  <si>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</si>
  <si>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</si>
  <si>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</si>
  <si>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</si>
  <si>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</si>
  <si>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</si>
  <si>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</si>
  <si>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</si>
  <si>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</si>
  <si>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</si>
  <si>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</si>
  <si>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</si>
  <si>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</si>
  <si>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</si>
  <si>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</si>
  <si>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</si>
  <si>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</si>
  <si>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</si>
  <si>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</si>
  <si>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</si>
  <si>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</si>
  <si>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</si>
  <si>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</si>
  <si>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</si>
  <si>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</si>
  <si>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</si>
  <si>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</si>
  <si>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</si>
  <si>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</si>
  <si>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</si>
  <si>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</si>
  <si>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</si>
  <si>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</si>
  <si>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</si>
  <si>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</si>
  <si>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</si>
  <si>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</si>
  <si>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</si>
  <si>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</si>
  <si>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</si>
  <si>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</si>
  <si>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</si>
  <si>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</si>
  <si>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</si>
  <si>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</si>
  <si>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</si>
  <si>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</si>
  <si>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</si>
  <si>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</si>
  <si>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</si>
  <si>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</si>
  <si>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</si>
  <si>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</si>
  <si>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</si>
  <si>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</si>
  <si>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</si>
  <si>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</si>
  <si>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</si>
  <si>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</si>
  <si>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</si>
  <si>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</si>
  <si>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</si>
  <si>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</si>
  <si>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</si>
  <si>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</si>
  <si>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</si>
  <si>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</si>
  <si>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</si>
  <si>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</si>
  <si>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</si>
  <si>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</si>
  <si>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</si>
  <si>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</si>
  <si>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</si>
  <si>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</si>
  <si>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</si>
  <si>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</si>
  <si>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</si>
  <si>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</si>
  <si>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</si>
  <si>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</si>
  <si>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</si>
  <si>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</si>
  <si>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</si>
  <si>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</si>
  <si>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</si>
  <si>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</si>
  <si>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</si>
  <si>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</si>
  <si>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</si>
  <si>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</si>
  <si>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</si>
  <si>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</si>
  <si>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</si>
  <si>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</si>
  <si>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</si>
  <si>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</si>
  <si>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</si>
  <si>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</si>
  <si>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</si>
  <si>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</si>
  <si>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</si>
  <si>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</si>
  <si>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</si>
  <si>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</si>
  <si>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</si>
  <si>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</si>
  <si>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</si>
  <si>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</si>
  <si>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</si>
  <si>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</si>
  <si>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</si>
  <si>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</si>
  <si>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</si>
  <si>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</si>
  <si>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</si>
  <si>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</si>
  <si>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</si>
  <si>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</si>
  <si>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</si>
  <si>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</si>
  <si>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</si>
  <si>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</si>
  <si>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</si>
  <si>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</si>
  <si>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</si>
  <si>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</si>
  <si>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</si>
  <si>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</si>
  <si>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</si>
  <si>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</si>
  <si>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</si>
  <si>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</si>
  <si>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</si>
  <si>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</si>
  <si>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</si>
  <si>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</si>
  <si>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</si>
  <si>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</si>
  <si>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</si>
  <si>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</si>
  <si>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</si>
  <si>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</si>
  <si>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</si>
  <si>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</si>
  <si>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</si>
  <si>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</si>
  <si>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</si>
  <si>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</si>
  <si>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</si>
  <si>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</si>
  <si>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</si>
  <si>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</si>
  <si>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</si>
  <si>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</si>
  <si>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</si>
  <si>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</si>
  <si>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</si>
  <si>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</si>
  <si>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</si>
  <si>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</si>
  <si>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</si>
  <si>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</si>
  <si>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</si>
  <si>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</si>
  <si>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</si>
  <si>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</si>
  <si>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</si>
  <si>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</si>
  <si>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</si>
  <si>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</si>
  <si>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</si>
  <si>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</si>
  <si>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</si>
  <si>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</si>
  <si>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</si>
  <si>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</si>
  <si>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</si>
  <si>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</si>
  <si>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</si>
  <si>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</si>
  <si>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</si>
  <si>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</si>
  <si>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</si>
  <si>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</si>
  <si>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</si>
  <si>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</si>
  <si>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</si>
  <si>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</si>
  <si>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</si>
  <si>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</si>
  <si>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</si>
  <si>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</si>
  <si>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</si>
  <si>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</si>
  <si>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</si>
  <si>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</si>
  <si>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</si>
  <si>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</si>
  <si>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</si>
  <si>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</si>
  <si>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</si>
  <si>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</si>
  <si>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</si>
  <si>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</si>
  <si>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</si>
  <si>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</si>
  <si>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</si>
  <si>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</si>
  <si>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</si>
  <si>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</si>
  <si>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</si>
  <si>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</si>
  <si>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</si>
  <si>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</si>
  <si>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</si>
  <si>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</si>
  <si>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</si>
  <si>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</si>
  <si>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</si>
  <si>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</si>
  <si>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</si>
  <si>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</si>
  <si>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</si>
  <si>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</si>
  <si>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</si>
  <si>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</si>
  <si>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</si>
  <si>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</si>
  <si>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</si>
  <si>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</si>
  <si>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</si>
  <si>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</si>
  <si>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</si>
  <si>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</si>
  <si>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</si>
  <si>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</si>
  <si>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</si>
  <si>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</si>
  <si>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</si>
  <si>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</si>
  <si>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</si>
  <si>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</si>
  <si>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</si>
  <si>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</si>
  <si>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</si>
  <si>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</si>
  <si>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</si>
  <si>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</si>
  <si>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</si>
  <si>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</si>
  <si>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</si>
  <si>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</si>
  <si>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</si>
  <si>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</si>
  <si>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</si>
  <si>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</si>
  <si>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</si>
  <si>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</si>
  <si>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</si>
  <si>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</si>
  <si>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</si>
  <si>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</si>
  <si>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</si>
  <si>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</si>
  <si>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</si>
  <si>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</si>
  <si>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</si>
  <si>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</si>
  <si>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</si>
  <si>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</si>
  <si>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</si>
  <si>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</si>
  <si>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</si>
  <si>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</si>
  <si>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</si>
  <si>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</si>
  <si>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</si>
  <si>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</si>
  <si>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</si>
  <si>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</si>
  <si>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</si>
  <si>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</si>
  <si>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</si>
  <si>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</si>
  <si>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</si>
  <si>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</si>
  <si>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</si>
  <si>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</si>
  <si>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</si>
  <si>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</si>
  <si>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</si>
  <si>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</si>
  <si>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</si>
  <si>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</si>
  <si>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</si>
  <si>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</si>
  <si>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</si>
  <si>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</si>
  <si>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</si>
  <si>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</si>
  <si>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</si>
  <si>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</si>
  <si>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</si>
  <si>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</si>
  <si>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</si>
  <si>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</si>
  <si>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</si>
  <si>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</si>
  <si>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</si>
  <si>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</si>
  <si>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</si>
  <si>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</si>
  <si>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</si>
  <si>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</si>
  <si>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</si>
  <si>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</si>
  <si>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</si>
  <si>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</si>
  <si>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</si>
  <si>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</si>
  <si>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</si>
  <si>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</si>
  <si>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</si>
  <si>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</si>
  <si>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</si>
  <si>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</si>
  <si>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</si>
  <si>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</si>
  <si>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</si>
  <si>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</si>
  <si>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</si>
  <si>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</si>
  <si>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</si>
  <si>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</si>
  <si>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</si>
  <si>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</si>
  <si>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</si>
  <si>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</si>
  <si>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</si>
  <si>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</si>
  <si>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</si>
  <si>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</si>
  <si>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</si>
  <si>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</si>
  <si>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</si>
  <si>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</si>
  <si>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</si>
  <si>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</si>
  <si>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</si>
  <si>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</si>
  <si>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</si>
  <si>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</si>
  <si>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</si>
  <si>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</si>
  <si>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</si>
  <si>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</si>
  <si>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</si>
  <si>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</si>
  <si>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</si>
  <si>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</si>
  <si>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</si>
  <si>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</si>
  <si>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</si>
  <si>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</si>
  <si>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</si>
  <si>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</si>
  <si>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</si>
  <si>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</si>
  <si>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</si>
  <si>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</si>
  <si>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</si>
  <si>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</si>
  <si>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</si>
  <si>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</si>
  <si>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</si>
  <si>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</si>
  <si>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</si>
  <si>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</si>
  <si>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</si>
  <si>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</si>
  <si>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</si>
  <si>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</si>
  <si>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</si>
  <si>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</si>
  <si>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</si>
  <si>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</si>
  <si>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</si>
  <si>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</si>
  <si>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</si>
  <si>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</si>
  <si>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</si>
  <si>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</si>
  <si>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</si>
  <si>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</si>
  <si>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</si>
  <si>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</si>
  <si>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</si>
  <si>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</si>
  <si>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</si>
  <si>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</si>
  <si>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</si>
  <si>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</si>
  <si>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</si>
  <si>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</si>
  <si>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</si>
  <si>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</si>
  <si>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</si>
  <si>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</si>
  <si>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</si>
  <si>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</si>
  <si>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</si>
  <si>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</si>
  <si>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</si>
  <si>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</si>
  <si>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</si>
  <si>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</si>
  <si>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</si>
  <si>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</si>
  <si>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</si>
  <si>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</si>
  <si>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</si>
  <si>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</si>
  <si>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</si>
  <si>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</si>
  <si>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</si>
  <si>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</si>
  <si>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</si>
  <si>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</si>
  <si>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</si>
  <si>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</si>
  <si>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</si>
  <si>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</si>
  <si>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</si>
  <si>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</si>
  <si>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</si>
  <si>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</si>
  <si>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</si>
  <si>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</si>
  <si>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</si>
  <si>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</si>
  <si>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</si>
  <si>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</si>
  <si>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</si>
  <si>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</si>
  <si>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</si>
  <si>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</si>
  <si>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</si>
  <si>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</si>
  <si>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</si>
  <si>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</si>
  <si>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</si>
  <si>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</si>
  <si>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</si>
  <si>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</si>
  <si>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</si>
  <si>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</si>
  <si>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</si>
  <si>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</si>
  <si>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</si>
  <si>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</si>
  <si>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</si>
  <si>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</si>
  <si>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</si>
  <si>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</si>
  <si>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</si>
  <si>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</si>
  <si>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</si>
  <si>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</si>
  <si>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</si>
  <si>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</si>
  <si>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</si>
  <si>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</si>
  <si>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</si>
  <si>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</si>
  <si>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</si>
  <si>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</si>
  <si>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</si>
  <si>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</si>
  <si>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</si>
  <si>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</si>
  <si>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</si>
  <si>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</si>
  <si>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</si>
  <si>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</si>
  <si>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</si>
  <si>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</si>
  <si>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</si>
  <si>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</si>
  <si>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</si>
  <si>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</si>
  <si>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</si>
  <si>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</si>
  <si>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</si>
  <si>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</si>
  <si>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</si>
  <si>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</si>
  <si>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</si>
  <si>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</si>
  <si>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</si>
  <si>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</si>
  <si>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</si>
  <si>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</si>
  <si>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</si>
  <si>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</si>
  <si>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</si>
  <si>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</si>
  <si>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</si>
  <si>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</si>
  <si>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</si>
  <si>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</si>
  <si>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</si>
  <si>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</si>
  <si>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</si>
  <si>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</si>
  <si>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</si>
  <si>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</si>
  <si>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</si>
  <si>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</si>
  <si>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</si>
  <si>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</si>
  <si>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</si>
  <si>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</si>
  <si>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</si>
  <si>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</si>
  <si>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</si>
  <si>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</si>
  <si>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</si>
  <si>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</si>
  <si>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</si>
  <si>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</si>
  <si>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</si>
  <si>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</si>
  <si>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</si>
  <si>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</si>
  <si>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</si>
  <si>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</si>
  <si>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</si>
  <si>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</si>
  <si>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</si>
  <si>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</si>
  <si>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</si>
  <si>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</si>
  <si>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</si>
  <si>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</si>
  <si>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</si>
  <si>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</si>
  <si>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</si>
  <si>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</si>
  <si>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</si>
  <si>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</si>
  <si>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</si>
  <si>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</si>
  <si>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</si>
  <si>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</si>
  <si>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</si>
  <si>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</si>
  <si>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</si>
  <si>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</si>
  <si>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</si>
  <si>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</si>
  <si>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</si>
  <si>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</si>
  <si>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</si>
  <si>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</si>
  <si>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</si>
  <si>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</si>
  <si>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</si>
  <si>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</si>
  <si>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</si>
  <si>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</si>
  <si>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</si>
  <si>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</si>
  <si>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</si>
  <si>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</si>
  <si>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</si>
  <si>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</si>
  <si>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</si>
  <si>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</si>
  <si>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</si>
  <si>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</si>
  <si>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</si>
  <si>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</si>
  <si>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</si>
  <si>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</si>
  <si>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</si>
  <si>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</si>
  <si>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</si>
  <si>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</si>
  <si>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</si>
  <si>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</si>
  <si>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</si>
  <si>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</si>
  <si>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</si>
  <si>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</si>
  <si>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</si>
  <si>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</si>
  <si>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</si>
  <si>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</si>
  <si>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</si>
  <si>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</si>
  <si>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</si>
  <si>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</si>
  <si>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</si>
  <si>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</si>
  <si>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</si>
  <si>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</si>
  <si>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</si>
  <si>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</si>
  <si>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</si>
  <si>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</si>
  <si>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</si>
  <si>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</si>
  <si>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</si>
  <si>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</si>
  <si>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</si>
  <si>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</si>
  <si>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</si>
  <si>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</si>
  <si>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</si>
  <si>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</si>
  <si>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</si>
  <si>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</si>
  <si>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</si>
  <si>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</si>
  <si>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</si>
  <si>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</si>
  <si>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</si>
  <si>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</si>
  <si>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</si>
  <si>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</si>
  <si>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</si>
  <si>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</si>
  <si>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</si>
  <si>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</si>
  <si>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</si>
  <si>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</si>
  <si>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</si>
  <si>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</si>
  <si>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</si>
  <si>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</si>
  <si>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</si>
  <si>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</si>
  <si>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</si>
  <si>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</si>
  <si>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</si>
  <si>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</si>
  <si>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</si>
  <si>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</si>
  <si>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</si>
  <si>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</si>
  <si>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</si>
  <si>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</si>
  <si>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</si>
  <si>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</si>
  <si>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</si>
  <si>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</si>
  <si>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</si>
  <si>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</si>
  <si>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</si>
  <si>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</si>
  <si>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</si>
  <si>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</si>
  <si>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</si>
  <si>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</si>
  <si>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</si>
  <si>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</si>
  <si>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</si>
  <si>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</si>
  <si>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</si>
  <si>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</si>
  <si>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</si>
  <si>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</si>
  <si>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</si>
  <si>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</si>
  <si>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</si>
  <si>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</si>
  <si>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</si>
  <si>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</si>
  <si>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</si>
  <si>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</si>
  <si>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</si>
  <si>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</si>
  <si>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</si>
  <si>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</si>
  <si>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</si>
  <si>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</si>
  <si>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</si>
  <si>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</si>
  <si>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</si>
  <si>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</si>
  <si>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</si>
  <si>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</si>
  <si>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</si>
  <si>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</si>
  <si>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</si>
  <si>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</si>
  <si>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</si>
  <si>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</si>
  <si>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</si>
  <si>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</si>
  <si>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</si>
  <si>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</si>
  <si>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</si>
  <si>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</si>
  <si>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</si>
  <si>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</si>
  <si>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</si>
  <si>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</si>
  <si>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</si>
  <si>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</si>
  <si>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</si>
  <si>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</si>
  <si>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</si>
  <si>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</si>
  <si>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</si>
  <si>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</si>
  <si>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</si>
  <si>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</si>
  <si>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</si>
  <si>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</si>
  <si>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</si>
  <si>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</si>
  <si>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</si>
  <si>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</si>
  <si>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</si>
  <si>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</si>
  <si>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</si>
  <si>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</si>
  <si>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</si>
  <si>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</si>
  <si>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</si>
  <si>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</si>
  <si>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</si>
  <si>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</si>
  <si>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</si>
  <si>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</si>
  <si>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</si>
  <si>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</si>
  <si>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</si>
  <si>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</si>
  <si>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</si>
  <si>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</si>
  <si>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</si>
  <si>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</si>
  <si>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</si>
  <si>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</si>
  <si>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</si>
  <si>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</si>
  <si>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</si>
  <si>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</si>
  <si>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</si>
  <si>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</si>
  <si>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</si>
  <si>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</si>
  <si>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</si>
  <si>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</si>
  <si>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</si>
  <si>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</si>
  <si>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</si>
  <si>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</si>
  <si>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</si>
  <si>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</si>
  <si>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</si>
  <si>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</si>
  <si>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</si>
  <si>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</si>
  <si>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</si>
  <si>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</si>
  <si>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</si>
  <si>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</si>
  <si>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</si>
  <si>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</si>
  <si>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</si>
  <si>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</si>
  <si>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</si>
  <si>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</si>
  <si>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</si>
  <si>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</si>
  <si>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</si>
  <si>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</si>
  <si>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</si>
  <si>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</si>
  <si>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</si>
  <si>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</si>
  <si>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</si>
  <si>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</si>
  <si>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</si>
  <si>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</si>
  <si>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</si>
  <si>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</si>
  <si>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</si>
  <si>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</si>
  <si>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</si>
  <si>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</si>
  <si>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</si>
  <si>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</si>
  <si>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</si>
  <si>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</si>
  <si>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</si>
  <si>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</si>
  <si>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</si>
  <si>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</si>
  <si>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</si>
  <si>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</si>
  <si>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</si>
  <si>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</si>
  <si>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</si>
  <si>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</si>
  <si>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</si>
  <si>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</si>
  <si>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</si>
  <si>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</si>
  <si>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</si>
  <si>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</si>
  <si>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</si>
  <si>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</si>
  <si>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</si>
  <si>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</si>
  <si>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</si>
  <si>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</si>
  <si>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</si>
  <si>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</si>
  <si>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</si>
  <si>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</si>
  <si>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</si>
  <si>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</si>
  <si>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</si>
  <si>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</si>
  <si>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</si>
  <si>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</si>
  <si>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</si>
  <si>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</si>
  <si>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</si>
  <si>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</si>
  <si>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</si>
  <si>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</si>
  <si>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</si>
  <si>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</si>
  <si>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</si>
  <si>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</si>
  <si>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</si>
  <si>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</si>
  <si>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</si>
  <si>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</si>
  <si>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</si>
  <si>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</si>
  <si>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</si>
  <si>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</si>
  <si>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</si>
  <si>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</si>
  <si>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</si>
  <si>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</si>
  <si>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</si>
  <si>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</si>
  <si>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</si>
  <si>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</si>
  <si>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</si>
  <si>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</si>
  <si>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</si>
  <si>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</si>
  <si>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</si>
  <si>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</si>
  <si>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</si>
  <si>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</si>
  <si>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</si>
  <si>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</si>
  <si>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</si>
  <si>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</si>
  <si>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</si>
  <si>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</si>
  <si>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</si>
  <si>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</si>
  <si>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</si>
  <si>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</si>
  <si>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</si>
  <si>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</si>
  <si>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</si>
  <si>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</si>
  <si>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</si>
  <si>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</si>
  <si>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</si>
  <si>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</si>
  <si>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</si>
  <si>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</si>
  <si>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</si>
  <si>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</si>
  <si>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</si>
  <si>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</si>
  <si>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</si>
  <si>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</si>
  <si>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</si>
  <si>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</si>
  <si>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</si>
  <si>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</si>
  <si>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</si>
  <si>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</si>
  <si>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</si>
  <si>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</si>
  <si>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</si>
  <si>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</si>
  <si>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</si>
  <si>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</si>
  <si>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</si>
  <si>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</si>
  <si>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</si>
  <si>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</si>
  <si>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</si>
  <si>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</si>
  <si>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</si>
  <si>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</si>
  <si>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</si>
  <si>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</si>
  <si>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</si>
  <si>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</si>
  <si>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</si>
  <si>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</si>
  <si>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</si>
  <si>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</si>
  <si>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</si>
  <si>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</si>
  <si>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</si>
  <si>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</si>
  <si>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</si>
  <si>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</si>
  <si>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</si>
  <si>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</si>
  <si>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</si>
  <si>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</si>
  <si>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</si>
  <si>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</si>
  <si>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</si>
  <si>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</si>
  <si>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</si>
  <si>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</si>
  <si>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</si>
  <si>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</si>
  <si>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</si>
  <si>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</si>
  <si>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</si>
  <si>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</si>
  <si>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</si>
  <si>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</si>
  <si>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</si>
  <si>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</si>
  <si>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</si>
  <si>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</si>
  <si>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</si>
  <si>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</si>
  <si>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</si>
  <si>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</si>
  <si>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</si>
  <si>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</si>
  <si>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</si>
  <si>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</si>
  <si>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</si>
  <si>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</si>
  <si>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</si>
  <si>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</si>
  <si>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</si>
  <si>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</si>
  <si>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</si>
  <si>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</si>
  <si>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</si>
  <si>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</si>
  <si>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</si>
  <si>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</si>
  <si>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</si>
  <si>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</si>
  <si>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</si>
  <si>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</si>
  <si>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</si>
  <si>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</si>
  <si>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</si>
  <si>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</si>
  <si>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</si>
  <si>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</si>
  <si>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</si>
  <si>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</si>
  <si>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</si>
  <si>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</si>
  <si>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</si>
  <si>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</si>
  <si>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</si>
  <si>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</si>
  <si>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</si>
  <si>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</si>
  <si>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</si>
  <si>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</si>
  <si>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</si>
  <si>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</si>
  <si>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</si>
  <si>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</si>
  <si>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</si>
  <si>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</si>
  <si>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</si>
  <si>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</si>
  <si>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</si>
  <si>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</si>
  <si>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</si>
  <si>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</si>
  <si>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</si>
  <si>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</si>
  <si>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</si>
  <si>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</si>
  <si>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</si>
  <si>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</si>
  <si>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</si>
  <si>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</si>
  <si>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</si>
  <si>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</si>
  <si>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</si>
  <si>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</si>
  <si>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</si>
  <si>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</si>
  <si>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</si>
  <si>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</si>
  <si>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</si>
  <si>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</si>
  <si>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</si>
  <si>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</si>
  <si>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</si>
  <si>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</si>
  <si>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</si>
  <si>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</si>
  <si>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</si>
  <si>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</si>
  <si>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</si>
  <si>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</si>
  <si>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</si>
  <si>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</si>
  <si>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</si>
  <si>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</si>
  <si>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</si>
  <si>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</si>
  <si>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</si>
  <si>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</si>
  <si>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</si>
  <si>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</si>
  <si>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</si>
  <si>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</si>
  <si>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</si>
  <si>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</si>
  <si>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</si>
  <si>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</si>
  <si>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</si>
  <si>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</si>
  <si>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</si>
  <si>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</si>
  <si>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</si>
  <si>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</si>
  <si>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</si>
  <si>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</si>
  <si>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</si>
  <si>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</si>
  <si>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</si>
  <si>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</si>
  <si>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</si>
  <si>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</si>
  <si>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</si>
  <si>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</si>
  <si>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</si>
  <si>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</si>
  <si>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</si>
  <si>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</si>
  <si>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</si>
  <si>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</si>
  <si>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</si>
  <si>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</si>
  <si>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</si>
  <si>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</si>
  <si>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</si>
  <si>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</si>
  <si>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</si>
  <si>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</si>
  <si>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</si>
  <si>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</si>
  <si>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</si>
  <si>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</si>
  <si>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</si>
  <si>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</si>
  <si>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</si>
  <si>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</si>
  <si>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</si>
  <si>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</si>
  <si>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</si>
  <si>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</si>
  <si>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</si>
  <si>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</si>
  <si>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</si>
  <si>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</si>
  <si>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</si>
  <si>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</si>
  <si>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</si>
  <si>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</si>
  <si>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</si>
  <si>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</si>
  <si>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</si>
  <si>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</si>
  <si>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</si>
  <si>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</si>
  <si>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</si>
  <si>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</si>
  <si>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</si>
  <si>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</si>
  <si>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</si>
  <si>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</si>
  <si>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</si>
  <si>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</si>
  <si>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</si>
  <si>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</si>
  <si>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</si>
  <si>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</si>
  <si>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</si>
  <si>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</si>
  <si>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</si>
  <si>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</si>
  <si>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</si>
  <si>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</si>
  <si>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</si>
  <si>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</si>
  <si>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</si>
  <si>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</si>
  <si>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</si>
  <si>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</si>
  <si>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</si>
  <si>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</si>
  <si>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</si>
  <si>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</si>
  <si>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</si>
  <si>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</si>
  <si>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</si>
  <si>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</si>
  <si>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</si>
  <si>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</si>
  <si>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</si>
  <si>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</si>
  <si>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</si>
  <si>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</si>
  <si>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</si>
  <si>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</si>
  <si>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</si>
  <si>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</si>
  <si>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</si>
  <si>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</si>
  <si>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</si>
  <si>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</si>
  <si>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</si>
  <si>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</si>
  <si>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</si>
  <si>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</si>
  <si>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</si>
  <si>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</si>
  <si>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</si>
  <si>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</si>
  <si>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</si>
  <si>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</si>
  <si>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</si>
  <si>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</si>
  <si>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</si>
  <si>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</si>
  <si>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</si>
  <si>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</si>
  <si>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</si>
  <si>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</si>
  <si>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</si>
  <si>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</si>
  <si>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</si>
  <si>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</si>
  <si>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</si>
  <si>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</si>
  <si>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</si>
  <si>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</si>
  <si>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</si>
  <si>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</si>
  <si>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</si>
  <si>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</si>
  <si>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</si>
  <si>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</si>
  <si>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</si>
  <si>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</si>
  <si>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</si>
  <si>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</si>
  <si>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</si>
  <si>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</si>
  <si>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</si>
  <si>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</si>
  <si>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</si>
  <si>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</si>
  <si>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</si>
  <si>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</si>
  <si>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</si>
  <si>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</si>
  <si>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</si>
  <si>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</si>
  <si>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</si>
  <si>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</si>
  <si>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</si>
  <si>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</si>
  <si>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</si>
  <si>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</si>
  <si>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</si>
  <si>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</si>
  <si>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</si>
  <si>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</si>
  <si>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</si>
  <si>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</si>
  <si>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</si>
  <si>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</si>
  <si>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</si>
  <si>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</si>
  <si>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</si>
  <si>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</si>
  <si>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</si>
  <si>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</si>
  <si>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</si>
  <si>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</si>
  <si>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</si>
  <si>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</si>
  <si>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</si>
  <si>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</si>
  <si>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</si>
  <si>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</si>
  <si>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</si>
  <si>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</si>
  <si>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</si>
  <si>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</si>
  <si>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</si>
  <si>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</si>
  <si>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</si>
  <si>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</si>
  <si>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</si>
  <si>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</si>
  <si>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</si>
  <si>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</si>
  <si>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</si>
  <si>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</si>
  <si>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</si>
  <si>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</si>
  <si>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</si>
  <si>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</si>
  <si>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</si>
  <si>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</si>
  <si>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</si>
  <si>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</si>
  <si>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</si>
  <si>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</si>
  <si>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</si>
  <si>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</si>
  <si>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</si>
  <si>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</si>
  <si>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</si>
  <si>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</si>
  <si>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</si>
  <si>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</si>
  <si>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</si>
  <si>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</si>
  <si>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</si>
  <si>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</si>
  <si>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</si>
  <si>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</si>
  <si>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</si>
  <si>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</si>
  <si>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</si>
  <si>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</si>
  <si>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</si>
  <si>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</si>
  <si>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</si>
  <si>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</si>
  <si>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</si>
  <si>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</si>
  <si>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</si>
  <si>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</si>
  <si>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</si>
  <si>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</si>
  <si>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</si>
  <si>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</si>
  <si>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</si>
  <si>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</si>
  <si>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</si>
  <si>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</si>
  <si>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</si>
  <si>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</si>
  <si>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</si>
  <si>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</si>
  <si>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</si>
  <si>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</si>
  <si>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</si>
  <si>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</si>
  <si>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</si>
  <si>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</si>
  <si>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</si>
  <si>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</si>
  <si>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</si>
  <si>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</si>
  <si>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</si>
  <si>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</si>
  <si>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</si>
  <si>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</si>
  <si>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</si>
  <si>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</si>
  <si>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</si>
  <si>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</si>
  <si>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</si>
  <si>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</si>
  <si>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</si>
  <si>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</si>
  <si>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</si>
  <si>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</si>
  <si>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</si>
  <si>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</si>
  <si>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</si>
  <si>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</si>
  <si>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</si>
  <si>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</si>
  <si>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</si>
  <si>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</si>
  <si>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</si>
  <si>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</si>
  <si>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</si>
  <si>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</si>
  <si>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</si>
  <si>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</si>
  <si>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</si>
  <si>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</si>
  <si>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</si>
  <si>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</si>
  <si>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</si>
  <si>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</si>
  <si>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</si>
  <si>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</si>
  <si>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</si>
  <si>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</si>
  <si>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</si>
  <si>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</si>
  <si>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</si>
  <si>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</si>
  <si>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</si>
  <si>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</si>
  <si>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</si>
  <si>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</si>
  <si>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</si>
  <si>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</si>
  <si>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</si>
  <si>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</si>
  <si>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</si>
  <si>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</si>
  <si>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</si>
  <si>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</si>
  <si>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</si>
  <si>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</si>
  <si>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</si>
  <si>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</si>
  <si>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</si>
  <si>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</si>
  <si>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</si>
  <si>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</si>
  <si>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</si>
  <si>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</si>
  <si>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</si>
  <si>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</si>
  <si>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</si>
  <si>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</si>
  <si>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</si>
  <si>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</si>
  <si>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</si>
  <si>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</si>
  <si>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</si>
  <si>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</si>
  <si>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</si>
  <si>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</si>
  <si>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</si>
  <si>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</si>
  <si>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</si>
  <si>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</si>
  <si>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</si>
  <si>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</si>
  <si>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</si>
  <si>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</si>
  <si>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</si>
  <si>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</si>
  <si>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</si>
  <si>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</si>
  <si>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</si>
  <si>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</si>
  <si>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</si>
  <si>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</si>
  <si>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</si>
  <si>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</si>
  <si>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</si>
  <si>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</si>
  <si>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</si>
  <si>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</si>
  <si>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</si>
  <si>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</si>
  <si>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</si>
  <si>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</si>
  <si>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</si>
  <si>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</si>
  <si>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</si>
  <si>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</si>
  <si>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</si>
  <si>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</si>
  <si>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</si>
  <si>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</si>
  <si>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</si>
  <si>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</si>
  <si>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</si>
  <si>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</si>
  <si>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</si>
  <si>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</si>
  <si>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</si>
  <si>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</si>
  <si>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</si>
  <si>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</si>
  <si>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</si>
  <si>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</si>
  <si>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</si>
  <si>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</si>
  <si>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</si>
  <si>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</si>
  <si>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</si>
  <si>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</si>
  <si>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</si>
  <si>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</si>
  <si>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</si>
  <si>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</si>
  <si>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</si>
  <si>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</si>
  <si>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</si>
  <si>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</si>
  <si>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</si>
  <si>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</si>
  <si>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</si>
  <si>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</si>
  <si>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</si>
  <si>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</si>
  <si>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</si>
  <si>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</si>
  <si>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</si>
  <si>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</si>
  <si>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</si>
  <si>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</si>
  <si>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</si>
  <si>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</si>
  <si>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</si>
  <si>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</si>
  <si>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</si>
  <si>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</si>
  <si>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</si>
  <si>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</si>
  <si>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</si>
  <si>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</si>
  <si>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</si>
  <si>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</si>
  <si>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</si>
  <si>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</si>
  <si>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</si>
  <si>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</si>
  <si>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</si>
  <si>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</si>
  <si>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</si>
  <si>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</si>
  <si>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</si>
  <si>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</si>
  <si>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</si>
  <si>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</si>
  <si>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</si>
  <si>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</si>
  <si>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</si>
  <si>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</si>
  <si>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</si>
  <si>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</si>
  <si>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</si>
  <si>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</si>
  <si>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</si>
  <si>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</si>
  <si>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</si>
  <si>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</si>
  <si>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</si>
  <si>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</si>
  <si>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</si>
  <si>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</si>
  <si>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</si>
  <si>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</si>
  <si>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</si>
  <si>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</si>
  <si>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</si>
  <si>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</si>
  <si>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</si>
  <si>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</si>
  <si>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</si>
  <si>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</si>
  <si>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</si>
  <si>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</si>
  <si>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</si>
  <si>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</si>
  <si>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</si>
  <si>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</si>
  <si>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</si>
  <si>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</si>
  <si>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</si>
  <si>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</si>
  <si>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</si>
  <si>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</si>
  <si>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</si>
  <si>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</si>
  <si>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</si>
  <si>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</si>
  <si>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</si>
  <si>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</si>
  <si>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</si>
  <si>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</si>
  <si>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</si>
  <si>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</si>
  <si>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</si>
  <si>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</si>
  <si>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</si>
  <si>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</si>
  <si>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</si>
  <si>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</si>
  <si>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</si>
  <si>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</si>
  <si>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</si>
  <si>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</si>
  <si>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</si>
  <si>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</si>
  <si>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</si>
  <si>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</si>
  <si>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</si>
  <si>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</si>
  <si>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</si>
  <si>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</si>
  <si>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</si>
  <si>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</si>
  <si>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</si>
  <si>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</si>
  <si>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</si>
  <si>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</si>
  <si>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</si>
  <si>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</si>
  <si>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</si>
  <si>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</si>
  <si>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</si>
  <si>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</si>
  <si>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</si>
  <si>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</si>
  <si>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</si>
  <si>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</si>
  <si>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</si>
  <si>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</si>
  <si>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</si>
  <si>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</si>
  <si>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</si>
  <si>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</si>
  <si>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</si>
  <si>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</si>
  <si>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</si>
  <si>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</si>
  <si>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</si>
  <si>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</si>
  <si>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</si>
  <si>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</si>
  <si>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</si>
  <si>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</si>
  <si>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</si>
  <si>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</si>
  <si>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</si>
  <si>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</si>
  <si>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</si>
  <si>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</si>
  <si>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</si>
  <si>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</si>
  <si>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</si>
  <si>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</si>
  <si>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</si>
  <si>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</si>
  <si>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</si>
  <si>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</si>
  <si>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</si>
  <si>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</si>
  <si>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</si>
  <si>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</si>
  <si>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</si>
  <si>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</si>
  <si>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</si>
  <si>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</si>
  <si>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</si>
  <si>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</si>
  <si>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</si>
  <si>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</si>
  <si>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</si>
  <si>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</si>
  <si>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</si>
  <si>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</si>
  <si>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</si>
  <si>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</si>
  <si>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</si>
  <si>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</si>
  <si>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</si>
  <si>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</si>
  <si>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</si>
  <si>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</si>
  <si>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</si>
  <si>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</si>
  <si>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</si>
  <si>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</si>
  <si>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</si>
  <si>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</si>
  <si>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</si>
  <si>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</si>
  <si>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</si>
  <si>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</si>
  <si>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</si>
  <si>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</si>
  <si>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</si>
  <si>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</si>
  <si>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</si>
  <si>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</si>
  <si>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</si>
  <si>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</si>
  <si>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</si>
  <si>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</si>
  <si>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</si>
  <si>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</si>
  <si>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</si>
  <si>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</si>
  <si>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</si>
  <si>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</si>
  <si>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</si>
  <si>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</si>
  <si>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</si>
  <si>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</si>
  <si>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</si>
  <si>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</si>
  <si>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</si>
  <si>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</si>
  <si>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</si>
  <si>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</si>
  <si>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</si>
  <si>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</si>
  <si>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</si>
  <si>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</si>
  <si>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</si>
  <si>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</si>
  <si>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</si>
  <si>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</si>
  <si>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</si>
  <si>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</si>
  <si>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</si>
  <si>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</si>
  <si>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</si>
  <si>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</si>
  <si>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</si>
  <si>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</si>
  <si>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</si>
  <si>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</si>
  <si>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</si>
  <si>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</si>
  <si>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</si>
  <si>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</si>
  <si>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</si>
  <si>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</si>
  <si>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</si>
  <si>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</si>
  <si>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</si>
  <si>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</si>
  <si>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</si>
  <si>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</si>
  <si>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</si>
  <si>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</si>
  <si>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</si>
  <si>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</si>
  <si>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</si>
  <si>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</si>
  <si>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</si>
  <si>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</si>
  <si>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</si>
  <si>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</si>
  <si>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</si>
  <si>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</si>
  <si>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</si>
  <si>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</si>
  <si>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</si>
  <si>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</si>
  <si>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</si>
  <si>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</si>
  <si>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</si>
  <si>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</si>
  <si>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</si>
  <si>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</si>
  <si>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</si>
  <si>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</si>
  <si>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</si>
  <si>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</si>
  <si>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</si>
  <si>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</si>
  <si>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</si>
  <si>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</si>
  <si>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</si>
  <si>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</si>
  <si>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</si>
  <si>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</si>
  <si>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</si>
  <si>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</si>
  <si>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</si>
  <si>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</si>
  <si>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</si>
  <si>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</si>
  <si>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</si>
  <si>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</si>
  <si>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</si>
  <si>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</si>
  <si>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</si>
  <si>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</si>
  <si>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</si>
  <si>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</si>
  <si>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</si>
  <si>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</si>
  <si>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</si>
  <si>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</si>
  <si>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</si>
  <si>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</si>
  <si>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</si>
  <si>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</si>
  <si>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</si>
  <si>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</si>
  <si>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</si>
  <si>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</si>
  <si>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</si>
  <si>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</si>
  <si>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</si>
  <si>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</si>
  <si>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</si>
  <si>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</si>
  <si>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</si>
  <si>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</si>
  <si>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</si>
  <si>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</si>
  <si>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</si>
  <si>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</si>
  <si>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</si>
  <si>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</si>
  <si>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</si>
  <si>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</si>
  <si>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</si>
  <si>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</si>
  <si>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</si>
  <si>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</si>
  <si>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</si>
  <si>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</si>
  <si>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</si>
  <si>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</si>
  <si>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</si>
  <si>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</si>
  <si>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</si>
  <si>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</si>
  <si>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</si>
  <si>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</si>
  <si>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</si>
  <si>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</si>
  <si>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</si>
  <si>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</si>
  <si>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</si>
  <si>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</si>
  <si>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</si>
  <si>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</si>
  <si>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</si>
  <si>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</si>
  <si>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</si>
  <si>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</si>
  <si>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</si>
  <si>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</si>
  <si>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</si>
  <si>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</si>
  <si>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</si>
  <si>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</si>
  <si>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</si>
  <si>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</si>
  <si>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</si>
  <si>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</si>
  <si>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</si>
  <si>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</si>
  <si>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</si>
  <si>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</si>
  <si>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</si>
  <si>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</si>
  <si>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</si>
  <si>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</si>
  <si>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</si>
  <si>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</si>
  <si>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</si>
  <si>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</si>
  <si>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</si>
  <si>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</si>
  <si>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</si>
  <si>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</si>
  <si>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</si>
  <si>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</si>
  <si>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</si>
  <si>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</si>
  <si>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</si>
  <si>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</si>
  <si>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</si>
  <si>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</si>
  <si>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</si>
  <si>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</si>
  <si>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</si>
  <si>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</si>
  <si>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</si>
  <si>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</si>
  <si>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</si>
  <si>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</si>
  <si>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</si>
  <si>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</si>
  <si>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</si>
  <si>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</si>
  <si>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</si>
  <si>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</si>
  <si>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</si>
  <si>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</si>
  <si>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</si>
  <si>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</si>
  <si>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</si>
  <si>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</si>
  <si>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</si>
  <si>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</si>
  <si>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</si>
  <si>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</si>
  <si>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</si>
  <si>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</si>
  <si>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</si>
  <si>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</si>
  <si>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</si>
  <si>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</si>
  <si>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</si>
  <si>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</si>
  <si>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</si>
  <si>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</si>
  <si>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</si>
  <si>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</si>
  <si>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</si>
  <si>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</si>
  <si>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</si>
  <si>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</si>
  <si>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</si>
  <si>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</si>
  <si>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</si>
  <si>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</si>
  <si>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</si>
  <si>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</si>
  <si>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</si>
  <si>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</si>
  <si>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</si>
  <si>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</si>
  <si>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</si>
  <si>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</si>
  <si>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</si>
  <si>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</si>
  <si>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</si>
  <si>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</si>
  <si>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</si>
  <si>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</si>
  <si>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</si>
  <si>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</si>
  <si>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</si>
  <si>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</si>
  <si>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</si>
  <si>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</si>
  <si>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</si>
  <si>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</si>
  <si>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</si>
  <si>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</si>
  <si>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</si>
  <si>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</si>
  <si>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</si>
  <si>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</si>
  <si>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</si>
  <si>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</si>
  <si>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</si>
  <si>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</si>
  <si>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</si>
  <si>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</si>
  <si>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</si>
  <si>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</si>
  <si>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</si>
  <si>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</si>
  <si>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</si>
  <si>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</si>
  <si>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</si>
  <si>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</si>
  <si>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</si>
  <si>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</si>
  <si>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</si>
  <si>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</si>
  <si>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</si>
  <si>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</si>
  <si>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</si>
  <si>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</si>
  <si>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</si>
  <si>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</si>
  <si>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</si>
  <si>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</si>
  <si>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</si>
  <si>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</si>
  <si>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</si>
  <si>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</si>
  <si>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</si>
  <si>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</si>
  <si>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</si>
  <si>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</si>
  <si>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</si>
  <si>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</si>
  <si>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</si>
  <si>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</si>
  <si>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</si>
  <si>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</si>
  <si>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</si>
  <si>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</si>
  <si>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</si>
  <si>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</si>
  <si>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</si>
  <si>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</si>
  <si>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</si>
  <si>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</si>
  <si>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</si>
  <si>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</si>
  <si>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</si>
  <si>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</si>
  <si>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</si>
  <si>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</si>
  <si>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</si>
  <si>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</si>
  <si>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</si>
  <si>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</si>
  <si>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</si>
  <si>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</si>
  <si>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</si>
  <si>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</si>
  <si>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</si>
  <si>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</si>
  <si>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</si>
  <si>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</si>
  <si>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</si>
  <si>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</si>
  <si>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</si>
  <si>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</si>
  <si>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</si>
  <si>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</si>
  <si>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</si>
  <si>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</si>
  <si>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</si>
  <si>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</si>
  <si>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</si>
  <si>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</si>
  <si>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</si>
  <si>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</si>
  <si>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</si>
  <si>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</si>
  <si>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</si>
  <si>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</si>
  <si>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</si>
  <si>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</si>
  <si>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</si>
  <si>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</si>
  <si>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</si>
  <si>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</si>
  <si>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</si>
  <si>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</si>
  <si>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</si>
  <si>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</si>
  <si>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</si>
  <si>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</si>
  <si>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</si>
  <si>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</si>
  <si>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</si>
  <si>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</si>
  <si>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</si>
  <si>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</si>
  <si>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</si>
  <si>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</si>
  <si>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</si>
  <si>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</si>
  <si>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</si>
  <si>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</si>
  <si>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</si>
  <si>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</si>
  <si>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</si>
  <si>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</si>
  <si>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</si>
  <si>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</si>
  <si>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</si>
  <si>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</si>
  <si>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</si>
  <si>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</si>
  <si>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</si>
  <si>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</si>
  <si>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</si>
  <si>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</si>
  <si>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</si>
  <si>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</si>
  <si>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</si>
  <si>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</si>
  <si>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</si>
  <si>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</si>
  <si>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</si>
  <si>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</si>
  <si>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</si>
  <si>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</si>
  <si>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</si>
  <si>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</si>
  <si>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</si>
  <si>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</si>
  <si>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</si>
  <si>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</si>
  <si>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</si>
  <si>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</si>
  <si>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</si>
  <si>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</si>
  <si>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</si>
  <si>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</si>
  <si>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</si>
  <si>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</si>
  <si>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</si>
  <si>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</si>
  <si>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</si>
  <si>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</si>
  <si>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</si>
  <si>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</si>
  <si>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</si>
  <si>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</si>
  <si>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</si>
  <si>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</si>
  <si>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</si>
  <si>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</si>
  <si>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</si>
  <si>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</si>
  <si>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</si>
  <si>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</si>
  <si>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</si>
  <si>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</si>
  <si>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</si>
  <si>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</si>
  <si>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</si>
  <si>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</si>
  <si>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</si>
  <si>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</si>
  <si>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</si>
  <si>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</si>
  <si>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</si>
  <si>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</si>
  <si>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</si>
  <si>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</si>
  <si>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</si>
  <si>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</si>
  <si>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</si>
  <si>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</si>
  <si>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</si>
  <si>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</si>
  <si>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</si>
  <si>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</si>
  <si>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</si>
  <si>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</si>
  <si>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</si>
  <si>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</si>
  <si>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</si>
  <si>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</si>
  <si>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</si>
  <si>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</si>
  <si>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</si>
  <si>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</si>
  <si>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</si>
  <si>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</si>
  <si>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</si>
  <si>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</si>
  <si>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</si>
  <si>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</si>
  <si>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</si>
  <si>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</si>
  <si>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</si>
  <si>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</si>
  <si>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</si>
  <si>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</si>
  <si>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</si>
  <si>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</si>
  <si>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</si>
  <si>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</si>
  <si>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</si>
  <si>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</si>
  <si>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</si>
  <si>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</si>
  <si>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</si>
  <si>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</si>
  <si>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</si>
  <si>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</si>
  <si>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</si>
  <si>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</si>
  <si>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</si>
  <si>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</si>
  <si>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</si>
  <si>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</si>
  <si>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</si>
  <si>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</si>
  <si>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</si>
  <si>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</si>
  <si>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</si>
  <si>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</si>
  <si>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</si>
  <si>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</si>
  <si>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</si>
  <si>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</si>
  <si>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</si>
  <si>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</si>
  <si>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</si>
  <si>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</si>
  <si>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</si>
  <si>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</si>
  <si>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</si>
  <si>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</si>
  <si>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</si>
  <si>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</si>
  <si>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</si>
  <si>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</si>
  <si>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</si>
  <si>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</si>
  <si>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</si>
  <si>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</si>
  <si>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</si>
  <si>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</si>
  <si>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</si>
  <si>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</si>
  <si>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</si>
  <si>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</si>
  <si>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</si>
  <si>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</si>
  <si>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</si>
  <si>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</si>
  <si>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</si>
  <si>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</si>
  <si>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</si>
  <si>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</si>
  <si>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</si>
  <si>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</si>
  <si>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</si>
  <si>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</si>
  <si>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</si>
  <si>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</si>
  <si>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</si>
  <si>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</si>
  <si>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</si>
  <si>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</si>
  <si>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</si>
  <si>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</si>
  <si>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</si>
  <si>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</si>
  <si>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</si>
  <si>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</si>
  <si>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</si>
  <si>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</si>
  <si>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</si>
  <si>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</si>
  <si>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</si>
  <si>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</si>
  <si>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</si>
  <si>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</si>
  <si>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</si>
  <si>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</si>
  <si>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</si>
  <si>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</si>
  <si>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</si>
  <si>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</si>
  <si>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</si>
  <si>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</si>
  <si>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</si>
  <si>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</si>
  <si>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</si>
  <si>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</si>
  <si>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</si>
  <si>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</si>
  <si>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</si>
  <si>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</si>
  <si>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</si>
  <si>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</si>
  <si>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</si>
  <si>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</si>
  <si>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</si>
  <si>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</si>
  <si>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</si>
  <si>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</si>
  <si>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</si>
  <si>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</si>
  <si>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</si>
  <si>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</si>
  <si>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</si>
  <si>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</si>
  <si>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</si>
  <si>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</si>
  <si>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</si>
  <si>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</si>
  <si>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</si>
  <si>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</si>
  <si>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</si>
  <si>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</si>
  <si>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</si>
  <si>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</si>
  <si>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</si>
  <si>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</si>
  <si>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</si>
  <si>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</si>
  <si>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</si>
  <si>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</si>
  <si>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</si>
  <si>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</si>
  <si>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</si>
  <si>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</si>
  <si>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</si>
  <si>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</si>
  <si>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</si>
  <si>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</si>
  <si>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</si>
  <si>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</si>
  <si>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</si>
  <si>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</si>
  <si>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</si>
  <si>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</si>
  <si>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</si>
  <si>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</si>
  <si>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</si>
  <si>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</si>
  <si>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</si>
  <si>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</si>
  <si>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</si>
  <si>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</si>
  <si>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</si>
  <si>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</si>
  <si>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</si>
  <si>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</si>
  <si>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</si>
  <si>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</si>
  <si>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</si>
  <si>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</si>
  <si>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</si>
  <si>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</si>
  <si>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</si>
  <si>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</si>
  <si>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</si>
  <si>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</si>
  <si>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</si>
  <si>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</si>
  <si>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</si>
  <si>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</si>
  <si>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</si>
  <si>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</si>
  <si>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</si>
  <si>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</si>
  <si>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</si>
  <si>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</si>
  <si>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</si>
  <si>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</si>
  <si>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</si>
  <si>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</si>
  <si>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</si>
  <si>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</si>
  <si>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</si>
  <si>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</si>
  <si>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</si>
  <si>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</si>
  <si>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</si>
  <si>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</si>
  <si>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</si>
  <si>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</si>
  <si>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</si>
  <si>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</si>
  <si>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</si>
  <si>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</si>
  <si>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</si>
  <si>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</si>
  <si>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</si>
  <si>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</si>
  <si>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</si>
  <si>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</si>
  <si>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</si>
  <si>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</si>
  <si>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</si>
  <si>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</si>
  <si>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</si>
  <si>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</si>
  <si>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</si>
  <si>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</si>
  <si>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</si>
  <si>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</si>
  <si>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</si>
  <si>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</si>
  <si>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</si>
  <si>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</si>
  <si>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</si>
  <si>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</si>
  <si>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</si>
  <si>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</si>
  <si>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</si>
  <si>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</si>
  <si>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</si>
  <si>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</si>
  <si>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</si>
  <si>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</si>
  <si>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</si>
  <si>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</si>
  <si>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</si>
  <si>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</si>
  <si>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</si>
  <si>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</si>
  <si>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</si>
  <si>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</si>
  <si>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</si>
  <si>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</si>
  <si>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</si>
  <si>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</si>
  <si>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</si>
  <si>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</si>
  <si>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</si>
  <si>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</si>
  <si>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</si>
  <si>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</si>
  <si>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</si>
  <si>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</si>
  <si>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</si>
  <si>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</si>
  <si>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</si>
  <si>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</si>
  <si>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</si>
  <si>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</si>
  <si>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</si>
  <si>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</si>
  <si>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</si>
  <si>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</si>
  <si>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</si>
  <si>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</si>
  <si>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</si>
  <si>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</si>
  <si>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</si>
  <si>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</si>
  <si>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</si>
  <si>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</si>
  <si>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</si>
  <si>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</si>
  <si>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</si>
  <si>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</si>
  <si>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</si>
  <si>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</si>
  <si>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</si>
  <si>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</si>
  <si>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</si>
  <si>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</si>
  <si>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</si>
  <si>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</si>
  <si>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</si>
  <si>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</si>
  <si>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</si>
  <si>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</si>
  <si>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</si>
  <si>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</si>
  <si>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</si>
  <si>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</si>
  <si>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</si>
  <si>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</si>
  <si>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</si>
  <si>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</si>
  <si>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</si>
  <si>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</si>
  <si>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</si>
  <si>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</si>
  <si>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</si>
  <si>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</si>
  <si>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</si>
  <si>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</si>
  <si>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</si>
  <si>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</si>
  <si>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</si>
  <si>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</si>
  <si>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</si>
  <si>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</si>
  <si>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</si>
  <si>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</si>
  <si>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</si>
  <si>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</si>
  <si>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</si>
  <si>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</si>
  <si>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</si>
  <si>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</si>
  <si>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</si>
  <si>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</si>
  <si>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</si>
  <si>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</si>
  <si>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</si>
  <si>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</si>
  <si>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</si>
  <si>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</si>
  <si>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</si>
  <si>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</si>
  <si>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</si>
  <si>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</si>
  <si>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</si>
  <si>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</si>
  <si>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</si>
  <si>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</si>
  <si>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</si>
  <si>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</si>
  <si>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</si>
  <si>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</si>
  <si>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</si>
  <si>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</si>
  <si>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</si>
  <si>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</si>
  <si>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</si>
  <si>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</si>
  <si>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</si>
  <si>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</si>
  <si>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</si>
  <si>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</si>
  <si>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</si>
  <si>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</si>
  <si>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</si>
  <si>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</si>
  <si>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</si>
  <si>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</si>
  <si>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</si>
  <si>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</si>
  <si>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</si>
  <si>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</si>
  <si>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</si>
  <si>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</si>
  <si>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</si>
  <si>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</si>
  <si>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</si>
  <si>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</si>
  <si>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</si>
  <si>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</si>
  <si>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</si>
  <si>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</si>
  <si>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</si>
  <si>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</si>
  <si>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</si>
  <si>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</si>
  <si>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</si>
  <si>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</si>
  <si>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</si>
  <si>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</si>
  <si>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</si>
  <si>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</si>
  <si>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</si>
  <si>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</si>
  <si>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</si>
  <si>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</si>
  <si>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</si>
  <si>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</si>
  <si>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</si>
  <si>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</si>
  <si>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</si>
  <si>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</si>
  <si>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</si>
  <si>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</si>
  <si>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</si>
  <si>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</si>
  <si>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</si>
  <si>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</si>
  <si>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</si>
  <si>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</si>
  <si>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</si>
  <si>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</si>
  <si>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</si>
  <si>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</si>
  <si>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</si>
  <si>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</si>
  <si>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</si>
  <si>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</si>
  <si>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</si>
  <si>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</si>
  <si>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</si>
  <si>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</si>
  <si>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</si>
  <si>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</si>
  <si>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</si>
  <si>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</si>
  <si>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</si>
  <si>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</si>
  <si>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</si>
  <si>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</si>
  <si>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</si>
  <si>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</si>
  <si>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</si>
  <si>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</si>
  <si>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</si>
  <si>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</si>
  <si>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</si>
  <si>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</si>
  <si>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</si>
  <si>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</si>
  <si>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</si>
  <si>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</si>
  <si>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</si>
  <si>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</si>
  <si>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</si>
  <si>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</si>
  <si>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</si>
  <si>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</si>
  <si>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</si>
  <si>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</si>
  <si>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</si>
  <si>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</si>
  <si>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</si>
  <si>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</si>
  <si>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</si>
  <si>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</si>
  <si>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</si>
  <si>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</si>
  <si>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</si>
  <si>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</si>
  <si>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</si>
  <si>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</si>
  <si>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</si>
  <si>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</si>
  <si>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</si>
  <si>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</si>
  <si>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</si>
  <si>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</si>
  <si>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</si>
  <si>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</si>
  <si>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</si>
  <si>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</si>
  <si>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</si>
  <si>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</si>
  <si>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</si>
  <si>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</si>
  <si>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</si>
  <si>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</si>
  <si>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</si>
  <si>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</si>
  <si>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</si>
  <si>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</si>
  <si>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</si>
  <si>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</si>
  <si>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</si>
  <si>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</si>
  <si>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</si>
  <si>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</si>
  <si>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</si>
  <si>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</si>
  <si>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</si>
  <si>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</si>
  <si>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</si>
  <si>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</si>
  <si>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</si>
  <si>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</si>
  <si>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</si>
  <si>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</si>
  <si>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</si>
  <si>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</si>
  <si>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</si>
  <si>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</si>
  <si>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</si>
  <si>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</si>
  <si>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</si>
  <si>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</si>
  <si>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</si>
  <si>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</si>
  <si>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</si>
  <si>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</si>
  <si>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</si>
  <si>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</si>
  <si>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</si>
  <si>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</si>
  <si>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</si>
  <si>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</si>
  <si>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</si>
  <si>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</si>
  <si>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</si>
  <si>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</si>
  <si>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</si>
  <si>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</si>
  <si>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</si>
  <si>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</si>
  <si>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</si>
  <si>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</si>
  <si>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</si>
  <si>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</si>
  <si>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</si>
  <si>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</si>
  <si>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</si>
  <si>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</si>
  <si>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</si>
  <si>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</si>
  <si>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</si>
  <si>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</si>
  <si>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</si>
  <si>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</si>
  <si>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</si>
  <si>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</si>
  <si>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</si>
  <si>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</si>
  <si>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</si>
  <si>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</si>
  <si>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</si>
  <si>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</si>
  <si>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</si>
  <si>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</si>
  <si>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</si>
  <si>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</si>
  <si>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</si>
  <si>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</si>
  <si>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</si>
  <si>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</si>
  <si>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</si>
  <si>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</si>
  <si>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</si>
  <si>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</si>
  <si>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</si>
  <si>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</si>
  <si>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</si>
  <si>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</si>
  <si>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</si>
  <si>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</si>
  <si>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</si>
  <si>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</si>
  <si>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</si>
  <si>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</si>
  <si>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</si>
  <si>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</si>
  <si>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</si>
  <si>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</si>
  <si>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</si>
  <si>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</si>
  <si>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</si>
  <si>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</si>
  <si>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</si>
  <si>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</si>
  <si>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</si>
  <si>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</si>
  <si>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</si>
  <si>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</si>
  <si>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</si>
  <si>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</si>
  <si>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</si>
  <si>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</si>
  <si>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</si>
  <si>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</si>
  <si>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</si>
  <si>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</si>
  <si>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</si>
  <si>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</si>
  <si>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</si>
  <si>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</si>
  <si>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</si>
  <si>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</si>
  <si>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</si>
  <si>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</si>
  <si>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</si>
  <si>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</si>
  <si>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</si>
  <si>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</si>
  <si>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</si>
  <si>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</si>
  <si>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</si>
  <si>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</si>
  <si>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</si>
  <si>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</si>
  <si>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</si>
  <si>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</si>
  <si>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</si>
  <si>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</si>
  <si>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</si>
  <si>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</si>
  <si>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</si>
  <si>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</si>
  <si>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</si>
  <si>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</si>
  <si>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</si>
  <si>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</si>
  <si>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</si>
  <si>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</si>
  <si>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</si>
  <si>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</si>
  <si>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</si>
  <si>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</si>
  <si>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</si>
  <si>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</si>
  <si>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</si>
  <si>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</si>
  <si>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</si>
  <si>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</si>
  <si>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</si>
  <si>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</si>
  <si>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</si>
  <si>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</si>
  <si>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</si>
  <si>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</si>
  <si>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</si>
  <si>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</si>
  <si>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</si>
  <si>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</si>
  <si>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</si>
  <si>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</si>
  <si>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</si>
  <si>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</si>
  <si>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</si>
  <si>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</si>
  <si>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</si>
  <si>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</si>
  <si>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</si>
  <si>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</si>
  <si>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</si>
  <si>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</si>
  <si>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</si>
  <si>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</si>
  <si>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</si>
  <si>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</si>
  <si>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</si>
  <si>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</si>
  <si>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</si>
  <si>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</si>
  <si>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</si>
  <si>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</si>
  <si>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</si>
  <si>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</si>
  <si>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</si>
  <si>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</si>
  <si>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</si>
  <si>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</si>
  <si>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</si>
  <si>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</si>
  <si>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</si>
  <si>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</si>
  <si>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</si>
  <si>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</si>
  <si>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</si>
  <si>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</si>
  <si>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</si>
  <si>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</si>
  <si>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</si>
  <si>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</si>
  <si>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</si>
  <si>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</si>
  <si>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</si>
  <si>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</si>
  <si>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</si>
  <si>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</si>
  <si>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</si>
  <si>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</si>
  <si>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</si>
  <si>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</si>
  <si>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</si>
  <si>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</si>
  <si>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</si>
  <si>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</si>
  <si>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</si>
  <si>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</si>
  <si>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</si>
  <si>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</si>
  <si>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</si>
  <si>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</si>
  <si>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</si>
  <si>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</si>
  <si>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</si>
  <si>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</si>
  <si>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</si>
  <si>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</si>
  <si>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</si>
  <si>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</si>
  <si>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</si>
  <si>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</si>
  <si>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</si>
  <si>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</si>
  <si>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</si>
  <si>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</si>
  <si>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</si>
  <si>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</si>
  <si>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</si>
  <si>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</si>
  <si>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</si>
  <si>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</si>
  <si>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</si>
  <si>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</si>
  <si>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</si>
  <si>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</si>
  <si>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</si>
  <si>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</si>
  <si>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</si>
  <si>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</si>
  <si>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</si>
  <si>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</si>
  <si>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</si>
  <si>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</si>
  <si>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</si>
  <si>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</si>
  <si>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</si>
  <si>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</si>
  <si>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</si>
  <si>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</si>
  <si>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</si>
  <si>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</si>
  <si>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</si>
  <si>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</si>
  <si>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</si>
  <si>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</si>
  <si>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</si>
  <si>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</si>
  <si>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</si>
  <si>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</si>
  <si>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</si>
  <si>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</si>
  <si>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</si>
  <si>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</si>
  <si>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</si>
  <si>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</si>
  <si>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</si>
  <si>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</si>
  <si>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</si>
  <si>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</si>
  <si>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</si>
  <si>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</si>
  <si>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</si>
  <si>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</si>
  <si>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</si>
  <si>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</si>
  <si>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</si>
  <si>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</si>
  <si>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</si>
  <si>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</si>
  <si>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</si>
  <si>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</si>
  <si>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</si>
  <si>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</si>
  <si>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</si>
  <si>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</si>
  <si>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</si>
  <si>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</si>
  <si>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</si>
  <si>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</si>
  <si>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</si>
  <si>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</si>
  <si>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</si>
  <si>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</si>
  <si>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</si>
  <si>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</si>
  <si>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</si>
  <si>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</si>
  <si>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</si>
  <si>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</si>
  <si>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</si>
  <si>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</si>
  <si>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</si>
  <si>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</si>
  <si>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</si>
  <si>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</si>
  <si>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</si>
  <si>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</si>
  <si>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</si>
  <si>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</si>
  <si>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</si>
  <si>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</si>
  <si>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</si>
  <si>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</si>
  <si>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</si>
  <si>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</si>
  <si>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</si>
  <si>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</si>
  <si>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</si>
  <si>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</si>
  <si>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</si>
  <si>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</si>
  <si>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</si>
  <si>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</si>
  <si>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</si>
  <si>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</si>
  <si>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</si>
  <si>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</si>
  <si>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</si>
  <si>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</si>
  <si>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</si>
  <si>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</si>
  <si>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</si>
  <si>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</si>
  <si>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</si>
  <si>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</si>
  <si>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</si>
  <si>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</si>
  <si>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</si>
  <si>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</si>
  <si>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</si>
  <si>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</si>
  <si>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</si>
  <si>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</si>
  <si>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</si>
  <si>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</si>
  <si>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</si>
  <si>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</si>
  <si>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</si>
  <si>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</si>
  <si>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</si>
  <si>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</si>
  <si>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</si>
  <si>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</si>
  <si>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</si>
  <si>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</si>
  <si>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</si>
  <si>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</si>
  <si>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</si>
  <si>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</si>
  <si>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</si>
  <si>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</si>
  <si>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</si>
  <si>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</si>
  <si>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</si>
  <si>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</si>
  <si>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</si>
  <si>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</si>
  <si>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</si>
  <si>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</si>
  <si>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</si>
  <si>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</si>
  <si>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</si>
  <si>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</si>
  <si>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</si>
  <si>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</si>
  <si>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</si>
  <si>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</si>
  <si>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</si>
  <si>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</si>
  <si>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</si>
  <si>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</si>
  <si>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</si>
  <si>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</si>
  <si>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</si>
  <si>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</si>
  <si>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</si>
  <si>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</si>
  <si>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</si>
  <si>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</si>
  <si>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</si>
  <si>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</si>
  <si>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</si>
  <si>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</si>
  <si>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</si>
  <si>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</si>
  <si>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</si>
  <si>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</si>
  <si>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</si>
  <si>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</si>
  <si>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</si>
  <si>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</si>
  <si>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</si>
  <si>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</si>
  <si>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</si>
  <si>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</si>
  <si>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</si>
  <si>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</si>
  <si>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</si>
  <si>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</si>
  <si>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</si>
  <si>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</si>
  <si>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</si>
  <si>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</si>
  <si>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</si>
  <si>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</si>
  <si>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</si>
  <si>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</si>
  <si>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</si>
  <si>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</si>
  <si>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</si>
  <si>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</si>
  <si>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</si>
  <si>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</si>
  <si>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</si>
  <si>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</si>
  <si>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</si>
  <si>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</si>
  <si>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</si>
  <si>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</si>
  <si>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</si>
  <si>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</si>
  <si>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</si>
  <si>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</si>
  <si>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</si>
  <si>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</si>
  <si>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</si>
  <si>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</si>
  <si>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</si>
  <si>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</si>
  <si>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</si>
  <si>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</si>
  <si>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</si>
  <si>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</si>
  <si>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</si>
  <si>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</si>
  <si>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</si>
  <si>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</si>
  <si>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</si>
  <si>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</si>
  <si>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</si>
  <si>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</si>
  <si>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</si>
  <si>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</si>
  <si>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</si>
  <si>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</si>
  <si>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</si>
  <si>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</si>
  <si>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</si>
  <si>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</si>
  <si>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</si>
  <si>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</si>
  <si>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</si>
  <si>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</si>
  <si>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</si>
  <si>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</si>
  <si>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</si>
  <si>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</si>
  <si>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</si>
  <si>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</si>
  <si>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</si>
  <si>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</si>
  <si>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</si>
  <si>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</si>
  <si>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</si>
  <si>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</si>
  <si>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</si>
  <si>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</si>
  <si>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</si>
  <si>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</si>
  <si>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</si>
  <si>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</si>
  <si>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</si>
  <si>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</si>
  <si>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</si>
  <si>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</si>
  <si>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</si>
  <si>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</si>
  <si>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</si>
  <si>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</si>
  <si>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</si>
  <si>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</si>
  <si>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</si>
  <si>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</si>
  <si>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</si>
  <si>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</si>
  <si>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</si>
  <si>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</si>
  <si>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</si>
  <si>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</si>
  <si>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</si>
  <si>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</si>
  <si>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</si>
  <si>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</si>
  <si>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</si>
  <si>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</si>
  <si>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</si>
  <si>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</si>
  <si>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</si>
  <si>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</si>
  <si>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</si>
  <si>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</si>
  <si>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</si>
  <si>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</si>
  <si>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</si>
  <si>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</si>
  <si>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</si>
  <si>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</si>
  <si>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</si>
  <si>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</si>
  <si>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</si>
  <si>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</si>
  <si>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</si>
  <si>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</si>
  <si>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</si>
  <si>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</si>
  <si>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</si>
  <si>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</si>
  <si>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</si>
  <si>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</si>
  <si>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</si>
  <si>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</si>
  <si>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</si>
  <si>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</si>
  <si>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</si>
  <si>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</si>
  <si>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</si>
  <si>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</si>
  <si>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</si>
  <si>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</si>
  <si>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</si>
  <si>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</si>
  <si>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</si>
  <si>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</si>
  <si>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</si>
  <si>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</si>
  <si>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</si>
  <si>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</si>
  <si>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</si>
  <si>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</si>
  <si>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</si>
  <si>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</si>
  <si>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</si>
  <si>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</si>
  <si>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</si>
  <si>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</si>
  <si>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</si>
  <si>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</si>
  <si>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</si>
  <si>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</si>
  <si>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</si>
  <si>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</si>
  <si>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</si>
  <si>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</si>
  <si>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</si>
  <si>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</si>
  <si>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</si>
  <si>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</si>
  <si>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</si>
  <si>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</si>
  <si>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</si>
  <si>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</si>
  <si>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</si>
  <si>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</si>
  <si>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</si>
  <si>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</si>
  <si>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</si>
  <si>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</si>
  <si>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</si>
  <si>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</si>
  <si>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</si>
  <si>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</si>
  <si>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</si>
  <si>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</si>
  <si>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</si>
  <si>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</si>
  <si>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</si>
  <si>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</si>
  <si>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</si>
  <si>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</si>
  <si>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</si>
  <si>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</si>
  <si>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</si>
  <si>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</si>
  <si>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</si>
  <si>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</si>
  <si>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</si>
  <si>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</si>
  <si>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</si>
  <si>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</si>
  <si>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</si>
  <si>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</si>
  <si>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</si>
  <si>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</si>
  <si>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</si>
  <si>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</si>
  <si>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</si>
  <si>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</si>
  <si>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</si>
  <si>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</si>
  <si>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</si>
  <si>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</si>
  <si>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</si>
  <si>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</si>
  <si>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</si>
  <si>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</si>
  <si>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</si>
  <si>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</si>
  <si>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</si>
  <si>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</si>
  <si>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</si>
  <si>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</si>
  <si>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</si>
  <si>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</si>
  <si>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</si>
  <si>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</si>
  <si>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</si>
  <si>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</si>
  <si>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</si>
  <si>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</si>
  <si>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</si>
  <si>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</si>
  <si>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</si>
  <si>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</si>
  <si>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</si>
  <si>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</si>
  <si>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</si>
  <si>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</si>
  <si>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</si>
  <si>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</si>
  <si>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</si>
  <si>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</si>
  <si>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</si>
  <si>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</si>
  <si>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</si>
  <si>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</si>
  <si>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</si>
  <si>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</si>
  <si>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</si>
  <si>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</si>
  <si>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</si>
  <si>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</si>
  <si>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</si>
  <si>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</si>
  <si>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</si>
  <si>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</si>
  <si>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</si>
  <si>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</si>
  <si>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</si>
  <si>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</si>
  <si>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</si>
  <si>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</si>
  <si>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</si>
  <si>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</si>
  <si>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</si>
  <si>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</si>
  <si>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</si>
  <si>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</si>
  <si>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</si>
  <si>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</si>
  <si>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</si>
  <si>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</si>
  <si>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</si>
  <si>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</si>
  <si>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</si>
  <si>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</si>
  <si>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</si>
  <si>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</si>
  <si>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</si>
  <si>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</si>
  <si>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</si>
  <si>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</si>
  <si>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</si>
  <si>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</si>
  <si>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</si>
  <si>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</si>
  <si>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</si>
  <si>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</si>
  <si>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</si>
  <si>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</si>
  <si>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</si>
  <si>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</si>
  <si>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</si>
  <si>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</si>
  <si>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</si>
  <si>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</si>
  <si>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</si>
  <si>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</si>
  <si>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</si>
  <si>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</si>
  <si>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</si>
  <si>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</si>
  <si>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</si>
  <si>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</si>
  <si>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</si>
  <si>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</si>
  <si>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</si>
  <si>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</si>
  <si>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</si>
  <si>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</si>
  <si>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</si>
  <si>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</si>
  <si>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</si>
  <si>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</si>
  <si>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</si>
  <si>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</si>
  <si>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</si>
  <si>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</si>
  <si>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</si>
  <si>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</si>
  <si>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</si>
  <si>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</si>
  <si>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</si>
  <si>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</si>
  <si>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</si>
  <si>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</si>
  <si>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</si>
  <si>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</si>
  <si>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</si>
  <si>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</si>
  <si>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</si>
  <si>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</si>
  <si>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</si>
  <si>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</si>
  <si>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</si>
  <si>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</si>
  <si>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</si>
  <si>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</si>
  <si>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</si>
  <si>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</si>
  <si>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</si>
  <si>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</si>
  <si>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</si>
  <si>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</si>
  <si>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</si>
  <si>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</si>
  <si>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</si>
  <si>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</si>
  <si>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</si>
  <si>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</si>
  <si>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</si>
  <si>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</si>
  <si>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</si>
  <si>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</si>
  <si>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</si>
  <si>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</si>
  <si>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</si>
  <si>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</si>
  <si>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</si>
  <si>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</si>
  <si>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</si>
  <si>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</si>
  <si>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</si>
  <si>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</si>
  <si>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</si>
  <si>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</si>
  <si>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</si>
  <si>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</si>
  <si>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</si>
  <si>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</si>
  <si>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</si>
  <si>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</si>
  <si>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</si>
  <si>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</si>
  <si>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</si>
  <si>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</si>
  <si>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</si>
  <si>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</si>
  <si>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</si>
  <si>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</si>
  <si>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</si>
  <si>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</si>
  <si>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</si>
  <si>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</si>
  <si>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</si>
  <si>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</si>
  <si>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</si>
  <si>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</si>
  <si>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</si>
  <si>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</si>
  <si>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</si>
  <si>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</si>
  <si>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</si>
  <si>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</si>
  <si>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</si>
  <si>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</si>
  <si>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</si>
  <si>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</si>
  <si>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</si>
  <si>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</si>
  <si>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</si>
  <si>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</si>
  <si>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</si>
  <si>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</si>
  <si>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</si>
  <si>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</si>
  <si>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</si>
  <si>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</si>
  <si>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</si>
  <si>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</si>
  <si>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</si>
  <si>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</si>
  <si>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</si>
  <si>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</si>
  <si>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</si>
  <si>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</si>
  <si>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</si>
  <si>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</si>
  <si>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</si>
  <si>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</si>
  <si>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</si>
  <si>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</si>
  <si>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</si>
  <si>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</si>
  <si>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</si>
  <si>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</si>
  <si>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</si>
  <si>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</si>
  <si>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</si>
  <si>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</si>
  <si>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</si>
  <si>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</si>
  <si>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</si>
  <si>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</si>
  <si>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</si>
  <si>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</si>
  <si>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</si>
  <si>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</si>
  <si>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</si>
  <si>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</si>
  <si>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</si>
  <si>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</si>
  <si>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</si>
  <si>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</si>
  <si>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</si>
  <si>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</si>
  <si>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</si>
  <si>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</si>
  <si>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</si>
  <si>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</si>
  <si>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</si>
  <si>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</si>
  <si>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</si>
  <si>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</si>
  <si>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</si>
  <si>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</si>
  <si>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</si>
  <si>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</si>
  <si>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</si>
  <si>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</si>
  <si>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</si>
  <si>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</si>
  <si>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</si>
  <si>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</si>
  <si>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</si>
  <si>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</si>
  <si>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</si>
  <si>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</si>
  <si>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</si>
  <si>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</si>
  <si>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</si>
  <si>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</si>
  <si>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</si>
  <si>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</si>
  <si>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</si>
  <si>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</si>
  <si>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</si>
  <si>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</si>
  <si>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</si>
  <si>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</si>
  <si>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</si>
  <si>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</si>
  <si>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</si>
  <si>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</si>
  <si>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</si>
  <si>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</si>
  <si>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</si>
  <si>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</si>
  <si>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</si>
  <si>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</si>
  <si>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</si>
  <si>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</si>
  <si>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</si>
  <si>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</si>
  <si>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</si>
  <si>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</si>
  <si>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</si>
  <si>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</si>
  <si>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</si>
  <si>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</si>
  <si>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</si>
  <si>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</si>
  <si>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</si>
  <si>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</si>
  <si>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</si>
  <si>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</si>
  <si>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</si>
  <si>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</si>
  <si>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</si>
  <si>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</si>
  <si>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</si>
  <si>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</si>
  <si>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</si>
  <si>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</si>
  <si>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</si>
  <si>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</si>
  <si>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</si>
  <si>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</si>
  <si>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</si>
  <si>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</si>
  <si>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</si>
  <si>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</si>
  <si>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</si>
  <si>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</si>
  <si>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</si>
  <si>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</si>
  <si>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</si>
  <si>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</si>
  <si>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</si>
  <si>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</si>
  <si>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</si>
  <si>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</si>
  <si>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</si>
  <si>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</si>
  <si>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</si>
  <si>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</si>
  <si>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</si>
  <si>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</si>
  <si>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</si>
  <si>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</si>
  <si>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</si>
  <si>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</si>
  <si>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</si>
  <si>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</si>
  <si>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</si>
  <si>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</si>
  <si>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</si>
  <si>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</si>
  <si>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</si>
  <si>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</si>
  <si>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</si>
  <si>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</si>
  <si>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</si>
  <si>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</si>
  <si>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</si>
  <si>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</si>
  <si>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</si>
  <si>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</si>
  <si>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</si>
  <si>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</si>
  <si>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</si>
  <si>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</si>
  <si>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</si>
  <si>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</si>
  <si>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</si>
  <si>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</si>
  <si>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</si>
  <si>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</si>
  <si>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</si>
  <si>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</si>
  <si>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</si>
  <si>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</si>
  <si>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</si>
  <si>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</si>
  <si>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</si>
  <si>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</si>
  <si>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</si>
  <si>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</si>
  <si>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</si>
  <si>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</si>
  <si>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</si>
  <si>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</si>
  <si>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</si>
  <si>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</si>
  <si>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</si>
  <si>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</si>
  <si>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</si>
  <si>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</si>
  <si>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</si>
  <si>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</si>
  <si>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</si>
  <si>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</si>
  <si>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</si>
  <si>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</si>
  <si>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</si>
  <si>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</si>
  <si>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</si>
  <si>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</si>
  <si>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</si>
  <si>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</si>
  <si>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</si>
  <si>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</si>
  <si>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</si>
  <si>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</si>
  <si>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</si>
  <si>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</si>
  <si>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</si>
  <si>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</si>
  <si>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</si>
  <si>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</si>
  <si>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</si>
  <si>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</si>
  <si>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</si>
  <si>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</si>
  <si>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</si>
  <si>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</si>
  <si>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</si>
  <si>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</si>
  <si>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</si>
  <si>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</si>
  <si>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</si>
  <si>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</si>
  <si>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</si>
  <si>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</si>
  <si>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</si>
  <si>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</si>
  <si>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</si>
  <si>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</si>
  <si>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</si>
  <si>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</si>
  <si>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</si>
  <si>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</si>
  <si>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</si>
  <si>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</si>
  <si>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</si>
  <si>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</si>
  <si>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</si>
  <si>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</si>
  <si>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</si>
  <si>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</si>
  <si>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</si>
  <si>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</si>
  <si>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</si>
  <si>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</si>
  <si>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</si>
  <si>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</si>
  <si>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</si>
  <si>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</si>
  <si>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</si>
  <si>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</si>
  <si>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</si>
  <si>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</si>
  <si>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</si>
  <si>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</si>
  <si>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</si>
  <si>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</si>
  <si>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</si>
  <si>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</si>
  <si>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</si>
  <si>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</si>
  <si>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</si>
  <si>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</si>
  <si>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</si>
  <si>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</si>
  <si>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</si>
  <si>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</si>
  <si>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</si>
  <si>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</si>
  <si>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</si>
  <si>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</si>
  <si>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</si>
  <si>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</si>
  <si>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</si>
  <si>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</si>
  <si>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</si>
  <si>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</si>
  <si>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</si>
  <si>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</si>
  <si>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</si>
  <si>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</si>
  <si>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</si>
  <si>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</si>
  <si>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</si>
  <si>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</si>
  <si>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</si>
  <si>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</si>
  <si>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</si>
  <si>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</si>
  <si>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</si>
  <si>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</si>
  <si>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</si>
  <si>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</si>
  <si>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</si>
  <si>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</si>
  <si>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</si>
  <si>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</si>
  <si>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</si>
  <si>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</si>
  <si>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</si>
  <si>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</si>
  <si>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</si>
  <si>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</si>
  <si>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</si>
  <si>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</si>
  <si>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</si>
  <si>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</si>
  <si>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</si>
  <si>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</si>
  <si>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</si>
  <si>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</si>
  <si>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</si>
  <si>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</si>
  <si>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</si>
  <si>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</si>
  <si>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</si>
  <si>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</si>
  <si>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</si>
  <si>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</si>
  <si>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</si>
  <si>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</si>
  <si>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</si>
  <si>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</si>
  <si>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</si>
  <si>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</si>
  <si>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</si>
  <si>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</si>
  <si>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</si>
  <si>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</si>
  <si>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</si>
  <si>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</si>
  <si>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</si>
  <si>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</si>
  <si>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</si>
  <si>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</si>
  <si>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</si>
  <si>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</si>
  <si>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</si>
  <si>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</si>
  <si>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</si>
  <si>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</si>
  <si>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</si>
  <si>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</si>
  <si>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</si>
  <si>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</si>
  <si>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</si>
  <si>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</si>
  <si>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</si>
  <si>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</si>
  <si>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</si>
  <si>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</si>
  <si>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</si>
  <si>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</si>
  <si>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</si>
  <si>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</si>
  <si>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</si>
  <si>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</si>
  <si>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</si>
  <si>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</si>
  <si>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</si>
  <si>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</si>
  <si>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</si>
  <si>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</si>
  <si>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</si>
  <si>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</si>
  <si>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</si>
  <si>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</si>
  <si>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</si>
  <si>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</si>
  <si>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</si>
  <si>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</si>
  <si>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</si>
  <si>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</si>
  <si>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</si>
  <si>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</si>
  <si>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</si>
  <si>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</si>
  <si>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</si>
  <si>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</si>
  <si>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</si>
  <si>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</si>
  <si>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</si>
  <si>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</si>
  <si>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</si>
  <si>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</si>
  <si>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</si>
  <si>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</si>
  <si>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</si>
  <si>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</si>
  <si>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</si>
  <si>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</si>
  <si>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</si>
  <si>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</si>
  <si>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</si>
  <si>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</si>
  <si>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</si>
  <si>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</si>
  <si>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</si>
  <si>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</si>
  <si>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</si>
  <si>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</si>
  <si>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</si>
  <si>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</si>
  <si>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</si>
  <si>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</si>
  <si>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</si>
  <si>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</si>
  <si>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</si>
  <si>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</si>
  <si>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</si>
  <si>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</si>
  <si>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</si>
  <si>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</si>
  <si>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</si>
  <si>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</si>
  <si>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</si>
  <si>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</si>
  <si>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</si>
  <si>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</si>
  <si>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</si>
  <si>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</si>
  <si>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</si>
  <si>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</si>
  <si>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</si>
  <si>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</si>
  <si>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</si>
  <si>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</si>
  <si>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</si>
  <si>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</si>
  <si>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</si>
  <si>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</si>
  <si>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</si>
  <si>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</si>
  <si>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</si>
  <si>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</si>
  <si>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</si>
  <si>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</si>
  <si>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</si>
  <si>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</si>
  <si>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</si>
  <si>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</si>
  <si>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</si>
  <si>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</si>
  <si>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</si>
  <si>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</si>
  <si>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</si>
  <si>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</si>
  <si>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</si>
  <si>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</si>
  <si>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</si>
  <si>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</si>
  <si>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</si>
  <si>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</si>
  <si>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</si>
  <si>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</si>
  <si>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</si>
  <si>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</si>
  <si>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</si>
  <si>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</si>
  <si>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</si>
  <si>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</si>
  <si>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</si>
  <si>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</si>
  <si>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</si>
  <si>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</si>
  <si>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</si>
  <si>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</si>
  <si>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</si>
  <si>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</si>
  <si>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</si>
  <si>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</si>
  <si>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</si>
  <si>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</si>
  <si>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</si>
  <si>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</si>
  <si>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</si>
  <si>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</si>
  <si>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</si>
  <si>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</si>
  <si>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</si>
  <si>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</si>
  <si>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</si>
  <si>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</si>
  <si>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</si>
  <si>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</si>
  <si>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</si>
  <si>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</si>
  <si>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</si>
  <si>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</si>
  <si>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</si>
  <si>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</si>
  <si>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</si>
  <si>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</si>
  <si>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</si>
  <si>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</si>
  <si>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</si>
  <si>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</si>
  <si>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</si>
  <si>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</si>
  <si>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</si>
  <si>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</si>
  <si>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</si>
  <si>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</si>
  <si>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</si>
  <si>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</si>
  <si>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</si>
  <si>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</si>
  <si>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</si>
  <si>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</si>
  <si>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</si>
  <si>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</si>
  <si>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</si>
  <si>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</si>
  <si>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</si>
  <si>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</si>
  <si>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</si>
  <si>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</si>
  <si>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</si>
  <si>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</si>
  <si>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</si>
  <si>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</si>
  <si>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</si>
  <si>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</si>
  <si>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</si>
  <si>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</si>
  <si>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</si>
  <si>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</si>
  <si>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</si>
  <si>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</si>
  <si>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</si>
  <si>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</si>
  <si>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</si>
  <si>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</si>
  <si>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</si>
  <si>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</si>
  <si>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</si>
  <si>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</si>
  <si>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</si>
  <si>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</si>
  <si>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</si>
  <si>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</si>
  <si>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</si>
  <si>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</si>
  <si>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</si>
  <si>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</si>
  <si>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</si>
  <si>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</si>
  <si>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</si>
  <si>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</si>
  <si>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</si>
  <si>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</si>
  <si>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</si>
  <si>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</si>
  <si>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</si>
  <si>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</si>
  <si>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</si>
  <si>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</si>
  <si>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</si>
  <si>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</si>
  <si>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</si>
  <si>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</si>
  <si>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</si>
  <si>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</si>
  <si>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</si>
  <si>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</si>
  <si>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</si>
  <si>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</si>
  <si>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</si>
  <si>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</si>
  <si>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</si>
  <si>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</si>
  <si>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</si>
  <si>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</si>
  <si>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</si>
  <si>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</si>
  <si>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</si>
  <si>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</si>
  <si>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</si>
  <si>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</si>
  <si>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</si>
  <si>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</si>
  <si>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</si>
  <si>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</si>
  <si>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</si>
  <si>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</si>
  <si>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</si>
  <si>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</si>
  <si>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</si>
  <si>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</si>
  <si>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</si>
  <si>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</si>
  <si>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</si>
  <si>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</si>
  <si>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</si>
  <si>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</si>
  <si>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</si>
  <si>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</si>
  <si>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</si>
  <si>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</si>
  <si>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</si>
  <si>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</si>
  <si>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</si>
  <si>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</si>
  <si>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</si>
  <si>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</si>
  <si>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</si>
  <si>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</si>
  <si>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</si>
  <si>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</si>
  <si>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</si>
  <si>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</si>
  <si>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</si>
  <si>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</si>
  <si>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</si>
  <si>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</si>
  <si>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</si>
  <si>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</si>
  <si>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</si>
  <si>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</si>
  <si>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</si>
  <si>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</si>
  <si>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</si>
  <si>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</si>
  <si>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</si>
  <si>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</si>
  <si>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</si>
  <si>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</si>
  <si>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</si>
  <si>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</si>
  <si>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</si>
  <si>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</si>
  <si>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</si>
  <si>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</si>
  <si>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</si>
  <si>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</si>
  <si>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</si>
  <si>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</si>
  <si>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</si>
  <si>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</si>
  <si>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</si>
  <si>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</si>
  <si>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</si>
  <si>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</si>
  <si>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</si>
  <si>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</si>
  <si>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</si>
  <si>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</si>
  <si>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</si>
  <si>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</si>
  <si>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</si>
  <si>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</si>
  <si>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</si>
  <si>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</si>
  <si>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</si>
  <si>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</si>
  <si>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</si>
  <si>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</si>
  <si>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</si>
  <si>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</si>
  <si>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</si>
  <si>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</si>
  <si>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</si>
  <si>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</si>
  <si>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</si>
  <si>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</si>
  <si>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</si>
  <si>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</si>
  <si>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</si>
  <si>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</si>
  <si>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</si>
  <si>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</si>
  <si>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</si>
  <si>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</si>
  <si>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</si>
  <si>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</si>
  <si>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</si>
  <si>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</si>
  <si>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</si>
  <si>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</si>
  <si>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</si>
  <si>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</si>
  <si>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</si>
  <si>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</si>
  <si>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</si>
  <si>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</si>
  <si>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</si>
  <si>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</si>
  <si>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</si>
  <si>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</si>
  <si>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</si>
  <si>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</si>
  <si>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</si>
  <si>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</si>
  <si>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</si>
  <si>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</si>
  <si>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</si>
  <si>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</si>
  <si>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</si>
  <si>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</si>
  <si>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</si>
  <si>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</si>
  <si>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</si>
  <si>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</si>
  <si>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</si>
  <si>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</si>
  <si>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</si>
  <si>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</si>
  <si>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</si>
  <si>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</si>
  <si>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</si>
  <si>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</si>
  <si>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</si>
  <si>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</si>
  <si>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</si>
  <si>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</si>
  <si>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</si>
  <si>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</si>
  <si>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</si>
  <si>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</si>
  <si>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</si>
  <si>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</si>
  <si>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</si>
  <si>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</si>
  <si>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</si>
  <si>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</si>
  <si>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</si>
  <si>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</si>
  <si>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</si>
  <si>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</si>
  <si>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</si>
  <si>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</si>
  <si>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</si>
  <si>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</si>
  <si>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</si>
  <si>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</si>
  <si>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</si>
  <si>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</si>
  <si>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</si>
  <si>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</si>
  <si>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</si>
  <si>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</si>
  <si>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</si>
  <si>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</si>
  <si>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</si>
  <si>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</si>
  <si>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</si>
  <si>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</si>
  <si>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</si>
  <si>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</si>
  <si>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</si>
  <si>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</si>
  <si>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</si>
  <si>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</si>
  <si>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</si>
  <si>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</si>
  <si>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</si>
  <si>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</si>
  <si>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</si>
  <si>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</si>
  <si>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</si>
  <si>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</si>
  <si>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</si>
  <si>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</si>
  <si>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</si>
  <si>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</si>
  <si>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</si>
  <si>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</si>
  <si>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</si>
  <si>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</si>
  <si>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</si>
  <si>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</si>
  <si>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</si>
  <si>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</si>
  <si>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</si>
  <si>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</si>
  <si>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</si>
  <si>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</si>
  <si>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</si>
  <si>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</si>
  <si>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</si>
  <si>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</si>
  <si>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</si>
  <si>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</si>
  <si>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</si>
  <si>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</si>
  <si>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</si>
  <si>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</si>
  <si>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</si>
  <si>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</si>
  <si>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</si>
  <si>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</si>
  <si>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</si>
  <si>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</si>
  <si>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</si>
  <si>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</si>
  <si>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</si>
  <si>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</si>
  <si>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</si>
  <si>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</si>
  <si>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</si>
  <si>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</si>
  <si>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</si>
  <si>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</si>
  <si>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</si>
  <si>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</si>
  <si>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</si>
  <si>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</si>
  <si>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</si>
  <si>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</si>
  <si>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</si>
  <si>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</si>
  <si>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</si>
  <si>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</si>
  <si>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</si>
  <si>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</si>
  <si>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</si>
  <si>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</si>
  <si>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</si>
  <si>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</si>
  <si>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</si>
  <si>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</si>
  <si>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</si>
  <si>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</si>
  <si>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</si>
  <si>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</si>
  <si>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</si>
  <si>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</si>
  <si>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</si>
  <si>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</si>
  <si>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</si>
  <si>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</si>
  <si>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</si>
  <si>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</si>
  <si>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</si>
  <si>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</si>
  <si>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</si>
  <si>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</si>
  <si>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</si>
  <si>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</si>
  <si>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</si>
  <si>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</si>
  <si>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</si>
  <si>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</si>
  <si>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</si>
  <si>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</si>
  <si>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</si>
  <si>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</si>
  <si>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</si>
  <si>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</si>
  <si>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</si>
  <si>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</si>
  <si>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</si>
  <si>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</si>
  <si>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</si>
  <si>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</si>
  <si>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</si>
  <si>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</si>
  <si>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</si>
  <si>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</si>
  <si>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</si>
  <si>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</si>
  <si>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</si>
  <si>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</si>
  <si>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</si>
  <si>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</si>
  <si>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</si>
  <si>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</si>
  <si>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</si>
  <si>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</si>
  <si>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</si>
  <si>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</si>
  <si>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</si>
  <si>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</si>
  <si>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</si>
  <si>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</si>
  <si>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</si>
  <si>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</si>
  <si>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</si>
  <si>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</si>
  <si>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</si>
  <si>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</si>
  <si>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</si>
  <si>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</si>
  <si>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</si>
  <si>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</si>
  <si>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</si>
  <si>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</si>
  <si>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</si>
  <si>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</si>
  <si>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</si>
  <si>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</si>
  <si>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</si>
  <si>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</si>
  <si>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</si>
  <si>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</si>
  <si>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</si>
  <si>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</si>
  <si>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</si>
  <si>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</si>
  <si>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</si>
  <si>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</si>
  <si>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</si>
  <si>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</si>
  <si>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</si>
  <si>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</si>
  <si>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</si>
  <si>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</si>
  <si>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</si>
  <si>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</si>
  <si>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</si>
  <si>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</si>
  <si>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</si>
  <si>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</si>
  <si>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</si>
  <si>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</si>
  <si>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</si>
  <si>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</si>
  <si>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</si>
  <si>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</si>
  <si>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</si>
  <si>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</si>
  <si>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</si>
  <si>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</si>
  <si>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</si>
  <si>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</si>
  <si>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</si>
  <si>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</si>
  <si>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</si>
  <si>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</si>
  <si>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</si>
  <si>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</si>
  <si>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</si>
  <si>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</si>
  <si>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</si>
  <si>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</si>
  <si>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</si>
  <si>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</si>
  <si>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</si>
  <si>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</si>
  <si>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</si>
  <si>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</si>
  <si>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</si>
  <si>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</si>
  <si>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</si>
  <si>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</si>
  <si>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</si>
  <si>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</si>
  <si>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</si>
  <si>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</si>
  <si>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</si>
  <si>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</si>
  <si>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</si>
  <si>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</si>
  <si>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</si>
  <si>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</si>
  <si>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</si>
  <si>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</si>
  <si>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</si>
  <si>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</si>
  <si>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</si>
  <si>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</si>
  <si>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</si>
  <si>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</si>
  <si>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</si>
  <si>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</si>
  <si>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</si>
  <si>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</si>
  <si>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</si>
  <si>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</si>
  <si>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</si>
  <si>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</si>
  <si>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</si>
  <si>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</si>
  <si>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</si>
  <si>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</si>
  <si>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</si>
  <si>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</si>
  <si>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</si>
  <si>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</si>
  <si>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</si>
  <si>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</si>
  <si>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</si>
  <si>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</si>
  <si>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</si>
  <si>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</si>
  <si>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</si>
  <si>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</si>
  <si>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</si>
  <si>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</si>
  <si>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</si>
  <si>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</si>
  <si>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</si>
  <si>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</si>
  <si>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</si>
  <si>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</si>
  <si>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</si>
  <si>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</si>
  <si>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</si>
  <si>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</si>
  <si>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</si>
  <si>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</si>
  <si>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</si>
  <si>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</si>
  <si>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</si>
  <si>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</si>
  <si>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</si>
  <si>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</si>
  <si>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</si>
  <si>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</si>
  <si>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</si>
  <si>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</si>
  <si>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</si>
  <si>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</si>
  <si>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</si>
  <si>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</si>
  <si>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</si>
  <si>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</si>
  <si>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</si>
  <si>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</si>
  <si>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</si>
  <si>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</si>
  <si>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</si>
  <si>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</si>
  <si>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</si>
  <si>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</si>
  <si>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</si>
  <si>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</si>
  <si>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</si>
  <si>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</si>
  <si>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</si>
  <si>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</si>
  <si>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</si>
  <si>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</si>
  <si>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</si>
  <si>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</si>
  <si>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</si>
  <si>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</si>
  <si>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</si>
  <si>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</si>
  <si>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</si>
  <si>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</si>
  <si>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</si>
  <si>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</si>
  <si>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</si>
  <si>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</si>
  <si>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</si>
  <si>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</si>
  <si>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</si>
  <si>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</si>
  <si>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</si>
  <si>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</si>
  <si>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</si>
  <si>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</si>
  <si>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</si>
  <si>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</si>
  <si>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</si>
  <si>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</si>
  <si>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</si>
  <si>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</si>
  <si>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</si>
  <si>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</si>
  <si>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</si>
  <si>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</si>
  <si>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</si>
  <si>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</si>
  <si>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</si>
  <si>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</si>
  <si>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</si>
  <si>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</si>
  <si>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</si>
  <si>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</si>
  <si>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</si>
  <si>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</si>
  <si>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</si>
  <si>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</si>
  <si>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</si>
  <si>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</si>
  <si>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</si>
  <si>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</si>
  <si>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</si>
  <si>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</si>
  <si>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</si>
  <si>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</si>
  <si>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</si>
  <si>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</si>
  <si>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</si>
  <si>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</si>
  <si>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</si>
  <si>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</si>
  <si>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</si>
  <si>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</si>
  <si>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</si>
  <si>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</si>
  <si>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</si>
  <si>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</si>
  <si>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</si>
  <si>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</si>
  <si>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</si>
  <si>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</si>
  <si>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</si>
  <si>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</si>
  <si>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</si>
  <si>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</si>
  <si>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</si>
  <si>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</si>
  <si>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</si>
  <si>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</si>
  <si>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</si>
  <si>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</si>
  <si>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</si>
  <si>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</si>
  <si>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</si>
  <si>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</si>
  <si>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</si>
  <si>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</si>
  <si>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</si>
  <si>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</si>
  <si>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</si>
  <si>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</si>
  <si>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</si>
  <si>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</si>
  <si>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</si>
  <si>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</si>
  <si>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</si>
  <si>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</si>
  <si>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</si>
  <si>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</si>
  <si>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</si>
  <si>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</si>
  <si>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</si>
  <si>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</si>
  <si>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</si>
  <si>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</si>
  <si>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</si>
  <si>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</si>
  <si>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</si>
  <si>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</si>
  <si>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</si>
  <si>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</si>
  <si>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</si>
  <si>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</si>
  <si>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</si>
  <si>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</si>
  <si>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</si>
  <si>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</si>
  <si>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</si>
  <si>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</si>
  <si>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</si>
  <si>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</si>
  <si>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</si>
  <si>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</si>
  <si>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</si>
  <si>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</si>
  <si>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</si>
  <si>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</si>
  <si>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</si>
  <si>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</si>
  <si>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</si>
  <si>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</si>
  <si>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</si>
  <si>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</si>
  <si>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</si>
  <si>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</si>
  <si>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</si>
  <si>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</si>
  <si>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</si>
  <si>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</si>
  <si>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</si>
  <si>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</si>
  <si>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</si>
  <si>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</si>
  <si>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</si>
  <si>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</si>
  <si>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</si>
  <si>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</si>
  <si>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</si>
  <si>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</si>
  <si>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</si>
  <si>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</si>
  <si>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</si>
  <si>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</si>
  <si>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</si>
  <si>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</si>
  <si>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</si>
  <si>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</si>
  <si>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</si>
  <si>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</si>
  <si>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</si>
  <si>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</si>
  <si>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</si>
  <si>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</si>
  <si>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</si>
  <si>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</si>
  <si>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</si>
  <si>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</si>
  <si>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</si>
  <si>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</si>
  <si>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</si>
  <si>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</si>
  <si>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</si>
  <si>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</si>
  <si>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</si>
  <si>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</si>
  <si>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</si>
  <si>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</si>
  <si>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</si>
  <si>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</si>
  <si>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</si>
  <si>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</si>
  <si>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</si>
  <si>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</si>
  <si>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</si>
  <si>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</si>
  <si>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</si>
  <si>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</si>
  <si>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</si>
  <si>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</si>
  <si>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</si>
  <si>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</si>
  <si>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</si>
  <si>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</si>
  <si>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</si>
  <si>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</si>
  <si>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</si>
  <si>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</si>
  <si>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</si>
  <si>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</si>
  <si>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</si>
  <si>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</si>
  <si>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</si>
  <si>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</si>
  <si>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</si>
  <si>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</si>
  <si>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</si>
  <si>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</si>
  <si>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</si>
  <si>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</si>
  <si>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</si>
  <si>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</si>
  <si>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</si>
  <si>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</si>
  <si>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</si>
  <si>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</si>
  <si>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</si>
  <si>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</si>
  <si>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</si>
  <si>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</si>
  <si>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</si>
  <si>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</si>
  <si>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</si>
  <si>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</si>
  <si>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</si>
  <si>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</si>
  <si>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</si>
  <si>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</si>
  <si>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</si>
  <si>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</si>
  <si>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</si>
  <si>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</si>
  <si>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</si>
  <si>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</si>
  <si>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</si>
  <si>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</si>
  <si>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</si>
  <si>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</si>
  <si>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</si>
  <si>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</si>
  <si>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</si>
  <si>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</si>
  <si>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</si>
  <si>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</si>
  <si>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</si>
  <si>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</si>
  <si>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</si>
  <si>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</si>
  <si>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</si>
  <si>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</si>
  <si>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</si>
  <si>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</si>
  <si>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</si>
  <si>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</si>
  <si>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</si>
  <si>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</si>
  <si>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</si>
  <si>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</si>
  <si>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</si>
  <si>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</si>
  <si>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</si>
  <si>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</si>
  <si>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</si>
  <si>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</si>
  <si>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</si>
  <si>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</si>
  <si>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</si>
  <si>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</si>
  <si>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</si>
  <si>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</si>
  <si>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</si>
  <si>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</si>
  <si>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</si>
  <si>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</si>
  <si>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</si>
  <si>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</si>
  <si>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</si>
  <si>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</si>
  <si>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</si>
  <si>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</si>
  <si>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</si>
  <si>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</si>
  <si>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</si>
  <si>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</si>
  <si>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</si>
  <si>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</si>
  <si>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</si>
  <si>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</si>
  <si>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</si>
  <si>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</si>
  <si>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</si>
  <si>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</si>
  <si>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</si>
  <si>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</si>
  <si>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</si>
  <si>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</si>
  <si>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</si>
  <si>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</si>
  <si>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</si>
  <si>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</si>
  <si>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</si>
  <si>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</si>
  <si>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</si>
  <si>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</si>
  <si>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</si>
  <si>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</si>
  <si>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</si>
  <si>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</si>
  <si>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</si>
  <si>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</si>
  <si>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</si>
  <si>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</si>
  <si>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</si>
  <si>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</si>
  <si>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</si>
  <si>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</si>
  <si>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</si>
  <si>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</si>
  <si>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</si>
  <si>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</si>
  <si>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</si>
  <si>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</si>
  <si>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</si>
  <si>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</si>
  <si>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</si>
  <si>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</si>
  <si>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</si>
  <si>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</si>
  <si>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</si>
  <si>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</si>
  <si>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</si>
  <si>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</si>
  <si>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</si>
  <si>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</si>
  <si>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</si>
  <si>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</si>
  <si>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</si>
  <si>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</si>
  <si>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</si>
  <si>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</si>
  <si>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</si>
  <si>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</si>
  <si>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</si>
  <si>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</si>
  <si>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</si>
  <si>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</si>
  <si>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</si>
  <si>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</si>
  <si>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</si>
  <si>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</si>
  <si>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</si>
  <si>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</si>
  <si>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</si>
  <si>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</si>
  <si>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</si>
  <si>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</si>
  <si>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</si>
  <si>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</si>
  <si>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</si>
  <si>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</si>
  <si>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</si>
  <si>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</si>
  <si>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</si>
  <si>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</si>
  <si>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</si>
  <si>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</si>
  <si>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</si>
  <si>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</si>
  <si>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</si>
  <si>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</si>
  <si>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</si>
  <si>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</si>
  <si>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</si>
  <si>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</si>
  <si>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</si>
  <si>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</si>
  <si>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</si>
  <si>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</si>
  <si>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</si>
  <si>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</si>
  <si>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</si>
  <si>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</si>
  <si>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</si>
  <si>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</si>
  <si>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</si>
  <si>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</si>
  <si>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</si>
  <si>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</si>
  <si>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</si>
  <si>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</si>
  <si>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</si>
  <si>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</si>
  <si>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</si>
  <si>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</si>
  <si>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</si>
  <si>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</si>
  <si>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</si>
  <si>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</si>
  <si>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</si>
  <si>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</si>
  <si>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</si>
  <si>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</si>
  <si>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</si>
  <si>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</si>
  <si>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</si>
  <si>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</si>
  <si>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</si>
  <si>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</si>
  <si>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</si>
  <si>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</si>
  <si>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</si>
  <si>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</si>
  <si>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</si>
  <si>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</si>
  <si>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</si>
  <si>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</si>
  <si>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</si>
  <si>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</si>
  <si>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</si>
  <si>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</si>
  <si>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</si>
  <si>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</si>
  <si>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</si>
  <si>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</si>
  <si>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</si>
  <si>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</si>
  <si>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</si>
  <si>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</si>
  <si>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</si>
  <si>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</si>
  <si>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</si>
  <si>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</si>
  <si>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</si>
  <si>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</si>
  <si>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</si>
  <si>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</si>
  <si>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</si>
  <si>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</si>
  <si>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</si>
  <si>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</si>
  <si>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</si>
  <si>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</si>
  <si>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</si>
  <si>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</si>
  <si>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</si>
  <si>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</si>
  <si>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</si>
  <si>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</si>
  <si>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</si>
  <si>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</si>
  <si>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</si>
  <si>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</si>
  <si>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</si>
  <si>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</si>
  <si>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</si>
  <si>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</si>
  <si>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</si>
  <si>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</si>
  <si>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</si>
  <si>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</si>
  <si>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</si>
  <si>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</si>
  <si>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</si>
  <si>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</si>
  <si>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</si>
  <si>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</si>
  <si>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</si>
  <si>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</si>
  <si>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</si>
  <si>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</si>
  <si>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</si>
  <si>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</si>
  <si>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</si>
  <si>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</si>
  <si>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</si>
  <si>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</si>
  <si>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</si>
  <si>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</si>
  <si>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</si>
  <si>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</si>
  <si>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</si>
  <si>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</si>
  <si>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</si>
  <si>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</si>
  <si>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</si>
  <si>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</si>
  <si>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</si>
  <si>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</si>
  <si>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</si>
  <si>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</si>
  <si>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</si>
  <si>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</si>
  <si>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</si>
  <si>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</si>
  <si>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</si>
  <si>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</si>
  <si>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</si>
  <si>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</si>
  <si>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</si>
  <si>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</si>
  <si>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</si>
  <si>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</si>
  <si>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</si>
  <si>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</si>
  <si>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</si>
  <si>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</si>
  <si>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</si>
  <si>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</si>
  <si>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</si>
  <si>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</si>
  <si>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</si>
  <si>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</si>
  <si>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</si>
  <si>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</si>
  <si>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</si>
  <si>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</si>
  <si>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</si>
  <si>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</si>
  <si>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</si>
  <si>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</si>
  <si>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</si>
  <si>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</si>
  <si>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</si>
  <si>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</si>
  <si>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</si>
  <si>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</si>
  <si>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</si>
  <si>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</si>
  <si>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</si>
  <si>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</si>
  <si>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</si>
  <si>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</si>
  <si>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</si>
  <si>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</si>
  <si>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</si>
  <si>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</si>
  <si>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</si>
  <si>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</si>
  <si>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</si>
  <si>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</si>
  <si>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</si>
  <si>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</si>
  <si>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</si>
  <si>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</si>
  <si>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</si>
  <si>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</si>
  <si>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</si>
  <si>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</si>
  <si>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</si>
  <si>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</si>
  <si>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</si>
  <si>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</si>
  <si>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</si>
  <si>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</si>
  <si>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</si>
  <si>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</si>
  <si>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</si>
  <si>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</si>
  <si>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</si>
  <si>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</si>
  <si>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</si>
  <si>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</si>
  <si>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</si>
  <si>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</si>
  <si>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</si>
  <si>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</si>
  <si>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</si>
  <si>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</si>
  <si>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</si>
  <si>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</si>
  <si>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</si>
  <si>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</si>
  <si>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</si>
  <si>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</si>
  <si>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</si>
  <si>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</si>
  <si>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</si>
  <si>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</si>
  <si>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</si>
  <si>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</si>
  <si>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</si>
  <si>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</si>
  <si>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</si>
  <si>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</si>
  <si>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</si>
  <si>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</si>
  <si>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</si>
  <si>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</si>
  <si>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</si>
  <si>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</si>
  <si>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</si>
  <si>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</si>
  <si>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</si>
  <si>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</si>
  <si>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</si>
  <si>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</si>
  <si>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</si>
  <si>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</si>
  <si>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</si>
  <si>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</si>
  <si>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</si>
  <si>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</si>
  <si>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</si>
  <si>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</si>
  <si>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</si>
  <si>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</si>
  <si>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</si>
  <si>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</si>
  <si>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</si>
  <si>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</si>
  <si>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</si>
  <si>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</si>
  <si>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</si>
  <si>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</si>
  <si>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</si>
  <si>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</si>
  <si>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</si>
  <si>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</si>
  <si>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</si>
  <si>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</si>
  <si>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</si>
  <si>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</si>
  <si>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</si>
  <si>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</si>
  <si>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</si>
  <si>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</si>
  <si>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</si>
  <si>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</si>
  <si>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</si>
  <si>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</si>
  <si>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</si>
  <si>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</si>
  <si>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</si>
  <si>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</si>
  <si>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</si>
  <si>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</si>
  <si>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</si>
  <si>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</si>
  <si>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</si>
  <si>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</si>
  <si>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</si>
  <si>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</si>
  <si>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</si>
  <si>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</si>
  <si>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</si>
  <si>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</si>
  <si>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</si>
  <si>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</si>
  <si>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</si>
  <si>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</si>
  <si>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</si>
  <si>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</si>
  <si>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</si>
  <si>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</si>
  <si>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</si>
  <si>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</si>
  <si>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</si>
  <si>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</si>
  <si>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</si>
  <si>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</si>
  <si>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</si>
  <si>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</si>
  <si>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</si>
  <si>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</si>
  <si>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</si>
  <si>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</si>
  <si>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</si>
  <si>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</si>
  <si>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</si>
  <si>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</si>
  <si>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</si>
  <si>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</si>
  <si>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</si>
  <si>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</si>
  <si>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</si>
  <si>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</si>
  <si>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</si>
  <si>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</si>
  <si>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</si>
  <si>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</si>
  <si>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</si>
  <si>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</si>
  <si>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</si>
  <si>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</si>
  <si>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</si>
  <si>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</si>
  <si>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</si>
  <si>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</si>
  <si>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</si>
  <si>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</si>
  <si>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</si>
  <si>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</si>
  <si>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</si>
  <si>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</si>
  <si>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</si>
  <si>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</si>
  <si>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</si>
  <si>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</si>
  <si>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</si>
  <si>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</si>
  <si>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</si>
  <si>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</si>
  <si>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</si>
  <si>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</si>
  <si>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</si>
  <si>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</si>
  <si>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</si>
  <si>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</si>
  <si>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</si>
  <si>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</si>
  <si>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</si>
  <si>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</si>
  <si>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</si>
  <si>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</si>
  <si>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</si>
  <si>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</si>
  <si>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</si>
  <si>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</si>
  <si>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</si>
  <si>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</si>
  <si>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</si>
  <si>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</si>
  <si>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</si>
  <si>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</si>
  <si>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</si>
  <si>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</si>
  <si>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</si>
  <si>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</si>
  <si>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</si>
  <si>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</si>
  <si>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</si>
  <si>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</si>
  <si>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</si>
  <si>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</si>
  <si>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</si>
  <si>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</si>
  <si>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</si>
  <si>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</si>
  <si>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</si>
  <si>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</si>
  <si>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</si>
  <si>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</si>
  <si>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</si>
  <si>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</si>
  <si>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</si>
  <si>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</si>
  <si>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</si>
  <si>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</si>
  <si>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</si>
  <si>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</si>
  <si>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</si>
  <si>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</si>
  <si>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</si>
  <si>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</si>
  <si>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</si>
  <si>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</si>
  <si>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</si>
  <si>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</si>
  <si>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</si>
  <si>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</si>
  <si>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</si>
  <si>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</si>
  <si>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</si>
  <si>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</si>
  <si>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</si>
  <si>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</si>
  <si>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</si>
  <si>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</si>
  <si>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</si>
  <si>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</si>
  <si>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</si>
  <si>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</si>
  <si>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</si>
  <si>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</si>
  <si>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</si>
  <si>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</si>
  <si>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</si>
  <si>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</si>
  <si>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</si>
  <si>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</si>
  <si>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</si>
  <si>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</si>
  <si>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</si>
  <si>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</si>
  <si>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</si>
  <si>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</si>
  <si>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</si>
  <si>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</si>
  <si>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</si>
  <si>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</si>
  <si>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</si>
  <si>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</si>
  <si>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</si>
  <si>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</si>
  <si>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</si>
  <si>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</si>
  <si>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</si>
  <si>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</si>
  <si>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</si>
  <si>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</si>
  <si>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</si>
  <si>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</si>
  <si>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</si>
  <si>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</si>
  <si>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</si>
  <si>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</si>
  <si>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</si>
  <si>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</si>
  <si>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</si>
  <si>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</si>
  <si>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</si>
  <si>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</si>
  <si>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</si>
  <si>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</si>
  <si>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</si>
  <si>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</si>
  <si>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</si>
  <si>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</si>
  <si>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</si>
  <si>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</si>
  <si>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</si>
  <si>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</si>
  <si>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</si>
  <si>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</si>
  <si>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</si>
  <si>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</si>
  <si>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</si>
  <si>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</si>
  <si>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</si>
  <si>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</si>
  <si>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</si>
  <si>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</si>
  <si>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</si>
  <si>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</si>
  <si>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</si>
  <si>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</si>
  <si>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</si>
  <si>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</si>
  <si>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</si>
  <si>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</si>
  <si>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</si>
  <si>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</si>
  <si>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</si>
  <si>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</si>
  <si>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</si>
  <si>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</si>
  <si>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</si>
  <si>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</si>
  <si>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</si>
  <si>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</si>
  <si>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</si>
  <si>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</si>
  <si>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</si>
  <si>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</si>
  <si>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</si>
  <si>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</si>
  <si>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</si>
  <si>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</si>
  <si>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</si>
  <si>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</si>
  <si>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</si>
  <si>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</si>
  <si>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</si>
  <si>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</si>
  <si>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</si>
  <si>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</si>
  <si>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</si>
  <si>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</si>
  <si>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</si>
  <si>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</si>
  <si>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</si>
  <si>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</si>
  <si>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</si>
  <si>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</si>
  <si>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</si>
  <si>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</si>
  <si>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</si>
  <si>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</si>
  <si>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</si>
  <si>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</si>
  <si>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</si>
  <si>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</si>
  <si>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</si>
  <si>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</si>
  <si>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</si>
  <si>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</si>
  <si>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</si>
  <si>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</si>
  <si>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</si>
  <si>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</si>
  <si>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</si>
  <si>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</si>
  <si>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</si>
  <si>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</si>
  <si>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</si>
  <si>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</si>
  <si>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</si>
  <si>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</si>
  <si>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</si>
  <si>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</si>
  <si>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</si>
  <si>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</si>
  <si>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</si>
  <si>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</si>
  <si>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</si>
  <si>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</si>
  <si>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</si>
  <si>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</si>
  <si>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</si>
  <si>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</si>
  <si>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</si>
  <si>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</si>
  <si>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</si>
  <si>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</si>
  <si>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</si>
  <si>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</si>
  <si>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</si>
  <si>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</si>
  <si>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</si>
  <si>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</si>
  <si>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</si>
  <si>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</si>
  <si>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</si>
  <si>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</si>
  <si>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</si>
  <si>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</si>
  <si>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</si>
  <si>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</si>
  <si>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</si>
  <si>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</si>
  <si>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</si>
  <si>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</si>
  <si>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</si>
  <si>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</si>
  <si>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</si>
  <si>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</si>
  <si>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</si>
  <si>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</si>
  <si>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</si>
  <si>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</si>
  <si>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</si>
  <si>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</si>
  <si>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</si>
  <si>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</si>
  <si>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</si>
  <si>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</si>
  <si>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</si>
  <si>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</si>
  <si>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</si>
  <si>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</si>
  <si>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</si>
  <si>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</si>
  <si>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</si>
  <si>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</si>
  <si>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</si>
  <si>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</si>
  <si>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</si>
  <si>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</si>
  <si>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</si>
  <si>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</si>
  <si>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</si>
  <si>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</si>
  <si>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</si>
  <si>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</si>
  <si>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</si>
  <si>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</si>
  <si>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</si>
  <si>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</si>
  <si>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</si>
  <si>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</si>
  <si>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</si>
  <si>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</si>
  <si>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</si>
  <si>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</si>
  <si>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</si>
  <si>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</si>
  <si>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</si>
  <si>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</si>
  <si>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</si>
  <si>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</si>
  <si>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</si>
  <si>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</si>
  <si>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</si>
  <si>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</si>
  <si>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</si>
  <si>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</si>
  <si>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</si>
  <si>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</si>
  <si>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</si>
  <si>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</si>
  <si>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</si>
  <si>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</si>
  <si>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</si>
  <si>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</si>
  <si>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</si>
  <si>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</si>
  <si>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</si>
  <si>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</si>
  <si>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</si>
  <si>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</si>
  <si>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</si>
  <si>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</si>
  <si>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</si>
  <si>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</si>
  <si>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</si>
  <si>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</si>
  <si>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</si>
  <si>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</si>
  <si>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</si>
  <si>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</si>
  <si>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</si>
  <si>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</si>
  <si>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</si>
  <si>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</si>
  <si>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</si>
  <si>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</si>
  <si>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</si>
  <si>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</si>
  <si>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</si>
  <si>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</si>
  <si>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</si>
  <si>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</si>
  <si>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</si>
  <si>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</si>
  <si>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</si>
  <si>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</si>
  <si>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</si>
  <si>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</si>
  <si>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</si>
  <si>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</si>
  <si>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</si>
  <si>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</si>
  <si>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</si>
  <si>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</si>
  <si>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</si>
  <si>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</si>
  <si>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</si>
  <si>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</si>
  <si>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</si>
  <si>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</si>
  <si>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</si>
  <si>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</si>
  <si>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</si>
  <si>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</si>
  <si>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</si>
  <si>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</si>
  <si>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</si>
  <si>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</si>
  <si>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</si>
  <si>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</si>
  <si>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</si>
  <si>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</si>
  <si>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</si>
  <si>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</si>
  <si>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</si>
  <si>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</si>
  <si>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</si>
  <si>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</si>
  <si>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</si>
  <si>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</si>
  <si>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</si>
  <si>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</si>
  <si>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</si>
  <si>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</si>
  <si>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</si>
  <si>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</si>
  <si>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</si>
  <si>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</si>
  <si>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</si>
  <si>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</si>
  <si>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</si>
  <si>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</si>
  <si>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</si>
  <si>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</si>
  <si>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</si>
  <si>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</si>
  <si>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</si>
  <si>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</si>
  <si>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</si>
  <si>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</si>
  <si>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</si>
  <si>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</si>
  <si>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</si>
  <si>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</si>
  <si>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</si>
  <si>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</si>
  <si>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</si>
  <si>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</si>
  <si>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</si>
  <si>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</si>
  <si>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</si>
  <si>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</si>
  <si>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</si>
  <si>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</si>
  <si>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</si>
  <si>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</si>
  <si>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</si>
  <si>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</si>
  <si>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</si>
  <si>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</si>
  <si>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</si>
  <si>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</si>
  <si>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</si>
  <si>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</si>
  <si>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</si>
  <si>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</si>
  <si>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</si>
  <si>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</si>
  <si>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</si>
  <si>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</si>
  <si>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</si>
  <si>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</si>
  <si>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</si>
  <si>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</si>
  <si>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</si>
  <si>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</si>
  <si>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</si>
  <si>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</si>
  <si>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</si>
  <si>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</si>
  <si>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</si>
  <si>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</si>
  <si>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</si>
  <si>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</si>
  <si>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</si>
  <si>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</si>
  <si>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</si>
  <si>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</si>
  <si>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</si>
  <si>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</si>
  <si>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</si>
  <si>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</si>
  <si>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</si>
  <si>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</si>
  <si>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</si>
  <si>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</si>
  <si>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</si>
  <si>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</si>
  <si>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</si>
  <si>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</si>
  <si>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</si>
  <si>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</si>
  <si>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</si>
  <si>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</si>
  <si>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</si>
  <si>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</si>
  <si>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</si>
  <si>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</si>
  <si>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</si>
  <si>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</si>
  <si>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</si>
  <si>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</si>
  <si>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</si>
  <si>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</si>
  <si>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</si>
  <si>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</si>
  <si>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</si>
  <si>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</si>
  <si>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</si>
  <si>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</si>
  <si>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</si>
  <si>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</si>
  <si>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</si>
  <si>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</si>
  <si>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</si>
  <si>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</si>
  <si>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</si>
  <si>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</si>
  <si>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</si>
  <si>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</si>
  <si>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</si>
  <si>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</si>
  <si>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</si>
  <si>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</si>
  <si>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</si>
  <si>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</si>
  <si>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</si>
  <si>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</si>
  <si>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</si>
  <si>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</si>
  <si>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</si>
  <si>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</si>
  <si>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</si>
  <si>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</si>
  <si>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</si>
  <si>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</si>
  <si>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</si>
  <si>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</si>
  <si>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</si>
  <si>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</si>
  <si>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</si>
  <si>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</si>
  <si>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</si>
  <si>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</si>
  <si>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</si>
  <si>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</si>
  <si>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</si>
  <si>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</si>
  <si>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</si>
  <si>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</si>
  <si>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</si>
  <si>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</si>
  <si>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</si>
  <si>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</si>
  <si>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</si>
  <si>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</si>
  <si>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</si>
  <si>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</si>
  <si>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</si>
  <si>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</si>
  <si>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</si>
  <si>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</si>
  <si>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</si>
  <si>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</si>
  <si>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</si>
  <si>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</si>
  <si>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</si>
  <si>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</si>
  <si>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</si>
  <si>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</si>
  <si>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</si>
  <si>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</si>
  <si>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</si>
  <si>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</si>
  <si>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</si>
  <si>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</si>
  <si>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</si>
  <si>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</si>
  <si>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</si>
  <si>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</si>
  <si>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</si>
  <si>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</si>
  <si>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</si>
  <si>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</si>
  <si>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</si>
  <si>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</si>
  <si>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</si>
  <si>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</si>
  <si>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</si>
  <si>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</si>
  <si>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</si>
  <si>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</si>
  <si>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</si>
  <si>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</si>
  <si>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</si>
  <si>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</si>
  <si>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</si>
  <si>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</si>
  <si>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</si>
  <si>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</si>
  <si>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</si>
  <si>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</si>
  <si>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</si>
  <si>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</si>
  <si>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</si>
  <si>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</si>
  <si>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</si>
  <si>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</si>
  <si>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</si>
  <si>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</si>
  <si>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</si>
  <si>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</si>
  <si>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</si>
  <si>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</si>
  <si>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</si>
  <si>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</si>
  <si>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</si>
  <si>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</si>
  <si>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</si>
  <si>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</si>
  <si>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</si>
  <si>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</si>
  <si>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</si>
  <si>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</si>
  <si>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</si>
  <si>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</si>
  <si>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</si>
  <si>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</si>
  <si>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</si>
  <si>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</si>
  <si>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</si>
  <si>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</si>
  <si>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</si>
  <si>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</si>
  <si>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</si>
  <si>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</si>
  <si>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</si>
  <si>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</si>
  <si>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</si>
  <si>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</si>
  <si>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</si>
  <si>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</si>
  <si>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</si>
  <si>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</si>
  <si>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</si>
  <si>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</si>
  <si>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</si>
  <si>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</si>
  <si>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</si>
  <si>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</si>
  <si>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</si>
  <si>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</si>
  <si>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</si>
  <si>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</si>
  <si>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</si>
  <si>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</si>
  <si>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</si>
  <si>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</si>
  <si>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</si>
  <si>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</si>
  <si>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</si>
  <si>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</si>
  <si>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</si>
  <si>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</si>
  <si>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</si>
  <si>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</si>
  <si>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</si>
  <si>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</si>
  <si>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</si>
  <si>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</si>
  <si>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</si>
  <si>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</si>
  <si>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</si>
  <si>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</si>
  <si>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</si>
  <si>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</si>
  <si>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</si>
  <si>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</si>
  <si>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</si>
  <si>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</si>
  <si>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</si>
  <si>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</si>
  <si>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</si>
  <si>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</si>
  <si>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</si>
  <si>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</si>
  <si>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</si>
  <si>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</si>
  <si>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</si>
  <si>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</si>
  <si>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</si>
  <si>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</si>
  <si>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</si>
  <si>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</si>
  <si>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</si>
  <si>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</si>
  <si>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</si>
  <si>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</si>
  <si>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</si>
  <si>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</si>
  <si>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</si>
  <si>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</si>
  <si>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</si>
  <si>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</si>
  <si>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</si>
  <si>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</si>
  <si>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</si>
  <si>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</si>
  <si>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</si>
  <si>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</si>
  <si>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</si>
  <si>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</si>
  <si>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</si>
  <si>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</si>
  <si>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</si>
  <si>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</si>
  <si>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</si>
  <si>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</si>
  <si>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</si>
  <si>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</si>
  <si>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</si>
  <si>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</si>
  <si>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</si>
  <si>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</si>
  <si>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</si>
  <si>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</si>
  <si>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</si>
  <si>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</si>
  <si>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</si>
  <si>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</si>
  <si>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</si>
  <si>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</si>
  <si>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</si>
  <si>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</si>
  <si>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</si>
  <si>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</si>
  <si>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</si>
  <si>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</si>
  <si>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</si>
  <si>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</si>
  <si>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</si>
  <si>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</si>
  <si>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</si>
  <si>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</si>
  <si>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</si>
  <si>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</si>
  <si>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</si>
  <si>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</si>
  <si>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</si>
  <si>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</si>
  <si>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</si>
  <si>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</si>
  <si>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</si>
  <si>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</si>
  <si>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</si>
  <si>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</si>
  <si>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</si>
  <si>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</si>
  <si>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</si>
  <si>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</si>
  <si>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</si>
  <si>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</si>
  <si>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</si>
  <si>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</si>
  <si>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</si>
  <si>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</si>
  <si>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</si>
  <si>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</si>
  <si>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</si>
  <si>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</si>
  <si>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</si>
  <si>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</si>
  <si>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</si>
  <si>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</si>
  <si>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</si>
  <si>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</si>
  <si>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</si>
  <si>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</si>
  <si>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</si>
  <si>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</si>
  <si>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</si>
  <si>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</si>
  <si>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</si>
  <si>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</si>
  <si>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</si>
  <si>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</si>
  <si>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</si>
  <si>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</si>
  <si>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</si>
  <si>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</si>
  <si>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</si>
  <si>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</si>
  <si>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</si>
  <si>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</si>
  <si>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</si>
  <si>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</si>
  <si>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</si>
  <si>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</si>
  <si>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</si>
  <si>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</si>
  <si>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</si>
  <si>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</si>
  <si>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</si>
  <si>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</si>
  <si>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</si>
  <si>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</si>
  <si>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</si>
  <si>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</si>
  <si>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</si>
  <si>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</si>
  <si>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</si>
  <si>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</si>
  <si>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</si>
  <si>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</si>
  <si>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</si>
  <si>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</si>
  <si>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</si>
  <si>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</si>
  <si>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</si>
  <si>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</si>
  <si>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</si>
  <si>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</si>
  <si>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</si>
  <si>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</si>
  <si>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</si>
  <si>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</si>
  <si>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</si>
  <si>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</si>
  <si>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</si>
  <si>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</si>
  <si>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</si>
  <si>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</si>
  <si>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</si>
  <si>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</si>
  <si>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</si>
  <si>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</si>
  <si>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</si>
  <si>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</si>
  <si>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</si>
  <si>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</si>
  <si>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</si>
  <si>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</si>
  <si>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</si>
  <si>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</si>
  <si>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</si>
  <si>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</si>
  <si>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</si>
  <si>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</si>
  <si>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</si>
  <si>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</si>
  <si>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</si>
  <si>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</si>
  <si>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</si>
  <si>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</si>
  <si>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</si>
  <si>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</si>
  <si>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</si>
  <si>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</si>
  <si>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</si>
  <si>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</si>
  <si>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</si>
  <si>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</si>
  <si>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</si>
  <si>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</si>
  <si>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</si>
  <si>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</si>
  <si>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</si>
  <si>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</si>
  <si>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</si>
  <si>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</si>
  <si>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</si>
  <si>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</si>
  <si>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</si>
  <si>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</si>
  <si>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</si>
  <si>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</si>
  <si>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</si>
  <si>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</si>
  <si>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</si>
  <si>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</si>
  <si>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</si>
  <si>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</si>
  <si>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</si>
  <si>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</si>
  <si>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</si>
  <si>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</si>
  <si>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</si>
  <si>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</si>
  <si>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</si>
  <si>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</si>
  <si>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</si>
  <si>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</si>
  <si>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</si>
  <si>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</si>
  <si>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</si>
  <si>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</si>
  <si>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</si>
  <si>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</si>
  <si>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</si>
  <si>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</si>
  <si>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</si>
  <si>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</si>
  <si>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</si>
  <si>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</si>
  <si>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</si>
  <si>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</si>
  <si>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</si>
  <si>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</si>
  <si>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</si>
  <si>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</si>
  <si>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</si>
  <si>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</si>
  <si>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</si>
  <si>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</si>
  <si>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</si>
  <si>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</si>
  <si>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</si>
  <si>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</si>
  <si>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</si>
  <si>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</si>
  <si>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</si>
  <si>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</si>
  <si>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</si>
  <si>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</si>
  <si>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</si>
  <si>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</si>
  <si>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</si>
  <si>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</si>
  <si>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</si>
  <si>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</si>
  <si>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</si>
  <si>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</si>
  <si>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</si>
  <si>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</si>
  <si>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</si>
  <si>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</si>
  <si>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</si>
  <si>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</si>
  <si>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</si>
  <si>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</si>
  <si>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</si>
  <si>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</si>
  <si>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</si>
  <si>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</si>
  <si>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</si>
  <si>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</si>
  <si>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</si>
  <si>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</si>
  <si>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</si>
  <si>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</si>
  <si>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</si>
  <si>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</si>
  <si>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</si>
  <si>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</si>
  <si>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</si>
  <si>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</si>
  <si>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</si>
  <si>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</si>
  <si>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</si>
  <si>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</si>
  <si>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</si>
  <si>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</si>
  <si>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</si>
  <si>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</si>
  <si>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</si>
  <si>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</si>
  <si>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</si>
  <si>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</si>
  <si>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</si>
  <si>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</si>
  <si>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</si>
  <si>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</si>
  <si>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</si>
  <si>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</si>
  <si>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</si>
  <si>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</si>
  <si>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</si>
  <si>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</si>
  <si>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</si>
  <si>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</si>
  <si>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</si>
  <si>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</si>
  <si>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</si>
  <si>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</si>
  <si>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</si>
  <si>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</si>
  <si>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</si>
  <si>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</si>
  <si>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</si>
  <si>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</si>
  <si>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</si>
  <si>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</si>
  <si>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</si>
  <si>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</si>
  <si>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</si>
  <si>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</si>
  <si>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</si>
  <si>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</si>
  <si>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</si>
  <si>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</si>
  <si>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</si>
  <si>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</si>
  <si>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</si>
  <si>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</si>
  <si>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</si>
  <si>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</si>
  <si>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</si>
  <si>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</si>
  <si>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</si>
  <si>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</si>
  <si>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</si>
  <si>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</si>
  <si>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</si>
  <si>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</si>
  <si>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</si>
  <si>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</si>
  <si>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</si>
  <si>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</si>
  <si>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</si>
  <si>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</si>
  <si>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</si>
  <si>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</si>
  <si>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</si>
  <si>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</si>
  <si>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</si>
  <si>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</si>
  <si>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</si>
  <si>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</si>
  <si>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</si>
  <si>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</si>
  <si>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</si>
  <si>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</si>
  <si>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</si>
  <si>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</si>
  <si>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</si>
  <si>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</si>
  <si>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</si>
  <si>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</si>
  <si>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</si>
  <si>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</si>
  <si>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</si>
  <si>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</si>
  <si>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</si>
  <si>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</si>
  <si>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</si>
  <si>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</si>
  <si>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</si>
  <si>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</si>
  <si>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</si>
  <si>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</si>
  <si>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</si>
  <si>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</si>
  <si>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</si>
  <si>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</si>
  <si>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</si>
  <si>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</si>
  <si>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</si>
  <si>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</si>
  <si>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</si>
  <si>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</si>
  <si>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</si>
  <si>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</si>
  <si>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</si>
  <si>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</si>
  <si>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</si>
  <si>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</si>
  <si>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</si>
  <si>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</si>
  <si>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</si>
  <si>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</si>
  <si>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</si>
  <si>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</si>
  <si>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</si>
  <si>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</si>
  <si>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</si>
  <si>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</si>
  <si>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</si>
  <si>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</si>
  <si>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</si>
  <si>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</si>
  <si>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</si>
  <si>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</si>
  <si>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</si>
  <si>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</si>
  <si>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</si>
  <si>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</si>
  <si>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</si>
  <si>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</si>
  <si>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</si>
  <si>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</si>
  <si>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</si>
  <si>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</si>
  <si>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</si>
  <si>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</si>
  <si>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</si>
  <si>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</si>
  <si>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</si>
  <si>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</si>
  <si>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</si>
  <si>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</si>
  <si>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</si>
  <si>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</si>
  <si>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</si>
  <si>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</si>
  <si>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</si>
  <si>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</si>
  <si>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</si>
  <si>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</si>
  <si>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</si>
  <si>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</si>
  <si>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</si>
  <si>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</si>
  <si>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</si>
  <si>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</si>
  <si>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</si>
  <si>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</si>
  <si>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</si>
  <si>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</si>
  <si>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</si>
  <si>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</si>
  <si>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</si>
  <si>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</si>
  <si>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</si>
  <si>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</si>
  <si>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</si>
  <si>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</si>
  <si>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</si>
  <si>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</si>
  <si>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</si>
  <si>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</si>
  <si>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</si>
  <si>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</si>
  <si>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</si>
  <si>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</si>
  <si>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</si>
  <si>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</si>
  <si>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</si>
  <si>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</si>
  <si>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</si>
  <si>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</si>
  <si>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</si>
  <si>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</si>
  <si>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</si>
  <si>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</si>
  <si>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</si>
  <si>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</si>
  <si>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</si>
  <si>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</si>
  <si>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</si>
  <si>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</si>
  <si>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</si>
  <si>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</si>
  <si>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</si>
  <si>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</si>
  <si>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</si>
  <si>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</si>
  <si>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</si>
  <si>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</si>
  <si>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</si>
  <si>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</si>
  <si>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</si>
  <si>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</si>
  <si>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</si>
  <si>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</si>
  <si>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</si>
  <si>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</si>
  <si>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</si>
  <si>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</si>
  <si>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</si>
  <si>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</si>
  <si>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</si>
  <si>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</si>
  <si>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</si>
  <si>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</si>
  <si>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</si>
  <si>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</si>
  <si>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</si>
  <si>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</si>
  <si>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</si>
  <si>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</si>
  <si>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</si>
  <si>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</si>
  <si>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</si>
  <si>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</si>
  <si>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</si>
  <si>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</si>
  <si>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</si>
  <si>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</si>
  <si>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</si>
  <si>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</si>
  <si>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</si>
  <si>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</si>
  <si>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</si>
  <si>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</si>
  <si>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</si>
  <si>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</si>
  <si>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</si>
  <si>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</si>
  <si>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</si>
  <si>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</si>
  <si>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</si>
  <si>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</si>
  <si>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</si>
  <si>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</si>
  <si>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</si>
  <si>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</si>
  <si>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</si>
  <si>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</si>
  <si>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</si>
  <si>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</si>
  <si>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</si>
  <si>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</si>
  <si>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</si>
  <si>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</si>
  <si>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</si>
  <si>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</si>
  <si>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</si>
  <si>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</si>
  <si>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</si>
  <si>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</si>
  <si>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</si>
  <si>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</si>
  <si>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</si>
  <si>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</si>
  <si>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</si>
  <si>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</si>
  <si>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</si>
  <si>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</si>
  <si>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</si>
  <si>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</si>
  <si>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</si>
  <si>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</si>
  <si>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</si>
  <si>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</si>
  <si>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</si>
  <si>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</si>
  <si>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</si>
  <si>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</si>
  <si>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</si>
  <si>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</si>
  <si>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</si>
  <si>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</si>
  <si>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</si>
  <si>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</si>
  <si>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</si>
  <si>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</si>
  <si>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</si>
  <si>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</si>
  <si>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</si>
  <si>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</si>
  <si>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</si>
  <si>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</si>
  <si>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</si>
  <si>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</si>
  <si>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</si>
  <si>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</si>
  <si>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</si>
  <si>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</si>
  <si>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</si>
  <si>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</si>
  <si>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</si>
  <si>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</si>
  <si>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</si>
  <si>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</si>
  <si>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</si>
  <si>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</si>
  <si>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</si>
  <si>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</si>
  <si>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</si>
  <si>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</si>
  <si>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</si>
  <si>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</si>
  <si>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</si>
  <si>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</si>
  <si>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</si>
  <si>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</si>
  <si>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</si>
  <si>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</si>
  <si>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</si>
  <si>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</si>
  <si>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</si>
  <si>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</si>
  <si>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</si>
  <si>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</si>
  <si>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</si>
  <si>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</si>
  <si>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</si>
  <si>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</si>
  <si>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</si>
  <si>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</si>
  <si>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</si>
  <si>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</si>
  <si>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</si>
  <si>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</si>
  <si>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</si>
  <si>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</si>
  <si>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</si>
  <si>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</si>
  <si>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</si>
  <si>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</si>
  <si>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</si>
  <si>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</si>
  <si>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</si>
  <si>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</si>
  <si>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</si>
  <si>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</si>
  <si>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</si>
  <si>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</si>
  <si>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</si>
  <si>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</si>
  <si>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</si>
  <si>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</si>
  <si>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</si>
  <si>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</si>
  <si>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</si>
  <si>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</si>
  <si>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</si>
  <si>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</si>
  <si>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</si>
  <si>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</si>
  <si>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</si>
  <si>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</si>
  <si>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</si>
  <si>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</si>
  <si>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</si>
  <si>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</si>
  <si>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</si>
  <si>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</si>
  <si>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</si>
  <si>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</si>
  <si>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</si>
  <si>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</si>
  <si>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</si>
  <si>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</si>
  <si>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</si>
  <si>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</si>
  <si>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</si>
  <si>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</si>
  <si>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</si>
  <si>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</si>
  <si>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</si>
  <si>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</si>
  <si>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</si>
  <si>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</si>
  <si>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</si>
  <si>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</si>
  <si>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</si>
  <si>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</si>
  <si>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</si>
  <si>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</si>
  <si>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</si>
  <si>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</si>
  <si>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</si>
  <si>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</si>
  <si>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</si>
  <si>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</si>
  <si>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</si>
  <si>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</si>
  <si>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</si>
  <si>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</si>
  <si>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</si>
  <si>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</si>
  <si>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</si>
  <si>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</si>
  <si>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</si>
  <si>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</si>
  <si>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</si>
  <si>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</si>
  <si>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</si>
  <si>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</si>
  <si>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</si>
  <si>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</si>
  <si>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</si>
  <si>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</si>
  <si>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</si>
  <si>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</si>
  <si>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</si>
  <si>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</si>
  <si>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</si>
  <si>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</si>
  <si>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</si>
  <si>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</si>
  <si>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</si>
  <si>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</si>
  <si>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</si>
  <si>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</si>
  <si>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</si>
  <si>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</si>
  <si>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</si>
  <si>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</si>
  <si>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</si>
  <si>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</si>
  <si>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</si>
  <si>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</si>
  <si>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</si>
  <si>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</si>
  <si>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</si>
  <si>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</si>
  <si>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</si>
  <si>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</si>
  <si>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</si>
  <si>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</si>
  <si>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</si>
  <si>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</si>
  <si>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</si>
  <si>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</si>
  <si>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</si>
  <si>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</si>
  <si>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</si>
  <si>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</si>
  <si>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</si>
  <si>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</si>
  <si>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</si>
  <si>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</si>
  <si>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</si>
  <si>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</si>
  <si>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</si>
  <si>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</si>
  <si>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</si>
  <si>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</si>
  <si>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</si>
  <si>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</si>
  <si>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</si>
  <si>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</si>
  <si>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</si>
  <si>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</si>
  <si>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</si>
  <si>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</si>
  <si>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</si>
  <si>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</si>
  <si>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</si>
  <si>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</si>
  <si>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</si>
  <si>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</si>
  <si>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</si>
  <si>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</si>
  <si>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</si>
  <si>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</si>
  <si>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</si>
  <si>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</si>
  <si>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</si>
  <si>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</si>
  <si>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</si>
  <si>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</si>
  <si>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</si>
  <si>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</si>
  <si>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</si>
  <si>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</si>
  <si>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</si>
  <si>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</si>
  <si>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</si>
  <si>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</si>
  <si>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</si>
  <si>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</si>
  <si>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</si>
  <si>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</si>
  <si>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</si>
  <si>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</si>
  <si>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</si>
  <si>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</si>
  <si>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</si>
  <si>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</si>
  <si>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</si>
  <si>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</si>
  <si>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</si>
  <si>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</si>
  <si>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</si>
  <si>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</si>
  <si>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</si>
  <si>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</si>
  <si>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</si>
  <si>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</si>
  <si>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</si>
  <si>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</si>
  <si>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</si>
  <si>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</si>
  <si>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</si>
  <si>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</si>
  <si>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</si>
  <si>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</si>
  <si>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</si>
  <si>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</si>
  <si>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</si>
  <si>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</si>
  <si>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</si>
  <si>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</si>
  <si>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</si>
  <si>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</si>
  <si>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</si>
  <si>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</si>
  <si>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</si>
  <si>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</si>
  <si>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</si>
  <si>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</si>
  <si>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</si>
  <si>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</si>
  <si>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</si>
  <si>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</si>
  <si>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</si>
  <si>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</si>
  <si>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</si>
  <si>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</si>
  <si>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</si>
  <si>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</si>
  <si>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</si>
  <si>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</si>
  <si>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</si>
  <si>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</si>
  <si>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</si>
  <si>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</si>
  <si>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</si>
  <si>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</si>
  <si>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</si>
  <si>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</si>
  <si>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</si>
  <si>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</si>
  <si>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</si>
  <si>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</si>
  <si>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</si>
  <si>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</si>
  <si>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</si>
  <si>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</si>
  <si>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</si>
  <si>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</si>
  <si>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</si>
  <si>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</si>
  <si>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</si>
  <si>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</si>
  <si>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</si>
  <si>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</si>
  <si>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</si>
  <si>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</si>
  <si>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</si>
  <si>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</si>
  <si>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</si>
  <si>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</si>
  <si>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</si>
  <si>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</si>
  <si>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</si>
  <si>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</si>
  <si>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</si>
  <si>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</si>
  <si>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</si>
  <si>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</si>
  <si>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</si>
  <si>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</si>
  <si>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</si>
  <si>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</si>
  <si>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</si>
  <si>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</si>
  <si>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</si>
  <si>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</si>
  <si>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</si>
  <si>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</si>
  <si>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</si>
  <si>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</si>
  <si>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</si>
  <si>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</si>
  <si>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</si>
  <si>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</si>
  <si>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</si>
  <si>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</si>
  <si>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</si>
  <si>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</si>
  <si>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</si>
  <si>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</si>
  <si>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</si>
  <si>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</si>
  <si>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</si>
  <si>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</si>
  <si>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</si>
  <si>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</si>
  <si>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</si>
  <si>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</si>
  <si>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</si>
  <si>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</si>
  <si>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</si>
  <si>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</si>
  <si>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</si>
  <si>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</si>
  <si>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</si>
  <si>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</si>
  <si>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</si>
  <si>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</si>
  <si>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</si>
  <si>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</si>
  <si>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</si>
  <si>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</si>
  <si>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</si>
  <si>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</si>
  <si>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</si>
  <si>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</si>
  <si>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</si>
  <si>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</si>
  <si>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</si>
  <si>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</si>
  <si>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</si>
  <si>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</si>
  <si>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</si>
  <si>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</si>
  <si>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</si>
  <si>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</si>
  <si>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</si>
  <si>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</si>
  <si>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</si>
  <si>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</si>
  <si>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</si>
  <si>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</si>
  <si>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</si>
  <si>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</si>
  <si>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</si>
  <si>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</si>
  <si>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</si>
  <si>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</si>
  <si>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</si>
  <si>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</si>
  <si>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</si>
  <si>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</si>
  <si>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</si>
  <si>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</si>
  <si>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</si>
  <si>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</si>
  <si>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</si>
  <si>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</si>
  <si>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</si>
  <si>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</si>
  <si>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</si>
  <si>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</si>
  <si>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</si>
  <si>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</si>
  <si>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</si>
  <si>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</si>
  <si>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</si>
  <si>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</si>
  <si>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</si>
  <si>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</si>
  <si>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</si>
  <si>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</si>
  <si>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</si>
  <si>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</si>
  <si>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</si>
  <si>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</si>
  <si>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</si>
  <si>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</si>
  <si>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</si>
  <si>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</si>
  <si>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</si>
  <si>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</si>
  <si>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</si>
  <si>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</si>
  <si>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</si>
  <si>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</si>
  <si>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</si>
  <si>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</si>
  <si>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</si>
  <si>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</si>
  <si>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</si>
  <si>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</si>
  <si>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</si>
  <si>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</si>
  <si>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</si>
  <si>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</si>
  <si>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</si>
  <si>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</si>
  <si>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</si>
  <si>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</si>
  <si>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</si>
  <si>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</si>
  <si>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</si>
  <si>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</si>
  <si>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</si>
  <si>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</si>
  <si>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</si>
  <si>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</si>
  <si>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</si>
  <si>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</si>
  <si>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</si>
  <si>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</si>
  <si>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</si>
  <si>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</si>
  <si>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</si>
  <si>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</si>
  <si>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</si>
  <si>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</si>
  <si>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</si>
  <si>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</si>
  <si>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</si>
  <si>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</si>
  <si>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</si>
  <si>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</si>
  <si>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</si>
  <si>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</si>
  <si>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</si>
  <si>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</si>
  <si>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</si>
  <si>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</si>
  <si>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</si>
  <si>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</si>
  <si>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</si>
  <si>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</si>
  <si>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</si>
  <si>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</si>
  <si>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</si>
  <si>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</si>
  <si>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</si>
  <si>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</si>
  <si>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</si>
  <si>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</si>
  <si>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</si>
  <si>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</si>
  <si>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</si>
  <si>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</si>
  <si>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</si>
  <si>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</si>
  <si>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</si>
  <si>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</si>
  <si>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</si>
  <si>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</si>
  <si>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</si>
  <si>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</si>
  <si>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</si>
  <si>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</si>
  <si>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</si>
  <si>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</si>
  <si>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</si>
  <si>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</si>
  <si>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</si>
  <si>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</si>
  <si>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</si>
  <si>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</si>
  <si>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</si>
  <si>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</si>
  <si>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</si>
  <si>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</si>
  <si>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</si>
  <si>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</si>
  <si>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</si>
  <si>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</si>
  <si>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</si>
  <si>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</si>
  <si>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</si>
  <si>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</si>
  <si>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</si>
  <si>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</si>
  <si>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</si>
  <si>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</si>
  <si>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</si>
  <si>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</si>
  <si>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</si>
  <si>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</si>
  <si>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</si>
  <si>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</si>
  <si>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</si>
  <si>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</si>
  <si>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</si>
  <si>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</si>
  <si>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</si>
  <si>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</si>
  <si>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</si>
  <si>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</si>
  <si>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</si>
  <si>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</si>
  <si>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</si>
  <si>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</si>
  <si>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</si>
  <si>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</si>
  <si>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</si>
  <si>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</si>
  <si>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</si>
  <si>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</si>
  <si>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</si>
  <si>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</si>
  <si>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</si>
  <si>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</si>
  <si>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</si>
  <si>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</si>
  <si>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</si>
  <si>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</si>
  <si>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</si>
  <si>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</si>
  <si>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</si>
  <si>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</si>
  <si>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</si>
  <si>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</si>
  <si>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</si>
  <si>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</si>
  <si>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</si>
  <si>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</si>
  <si>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</si>
  <si>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</si>
  <si>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</si>
  <si>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</si>
  <si>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</si>
  <si>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</si>
  <si>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</si>
  <si>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</si>
  <si>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</si>
  <si>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</si>
  <si>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</si>
  <si>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</si>
  <si>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</si>
  <si>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</si>
  <si>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</si>
  <si>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</si>
  <si>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</si>
  <si>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</si>
  <si>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</si>
  <si>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</si>
  <si>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</si>
  <si>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</si>
  <si>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</si>
  <si>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</si>
  <si>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</si>
  <si>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</si>
  <si>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</si>
  <si>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</si>
  <si>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</si>
  <si>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</si>
  <si>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</si>
  <si>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</si>
  <si>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</si>
  <si>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</si>
  <si>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</si>
  <si>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</si>
  <si>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</si>
  <si>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</si>
  <si>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</si>
  <si>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</si>
  <si>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</si>
  <si>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</si>
  <si>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</si>
  <si>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</si>
  <si>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</si>
  <si>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</si>
  <si>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</si>
  <si>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</si>
  <si>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</si>
  <si>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</si>
  <si>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</si>
  <si>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</si>
  <si>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</si>
  <si>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</si>
  <si>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</si>
  <si>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</si>
  <si>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</si>
  <si>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</si>
  <si>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</si>
  <si>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</si>
  <si>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</si>
  <si>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</si>
  <si>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</si>
  <si>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</si>
  <si>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</si>
  <si>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</si>
  <si>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</si>
  <si>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</si>
  <si>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</si>
  <si>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</si>
  <si>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</si>
  <si>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</si>
  <si>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</si>
  <si>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</si>
  <si>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</si>
  <si>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</si>
  <si>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</si>
  <si>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</si>
  <si>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</si>
  <si>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</si>
  <si>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</si>
  <si>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</si>
  <si>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</si>
  <si>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</si>
  <si>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</si>
  <si>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</si>
  <si>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</si>
  <si>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</si>
  <si>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</si>
  <si>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</si>
  <si>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</si>
  <si>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</si>
  <si>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</si>
  <si>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</si>
  <si>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</si>
  <si>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</si>
  <si>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</si>
  <si>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</si>
  <si>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</si>
  <si>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</si>
  <si>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</si>
  <si>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</si>
  <si>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</si>
  <si>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</si>
  <si>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</si>
  <si>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</si>
  <si>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</si>
  <si>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</si>
  <si>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</si>
  <si>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</si>
  <si>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</si>
  <si>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</si>
  <si>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</si>
  <si>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</si>
  <si>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</si>
  <si>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</si>
  <si>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</si>
  <si>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</si>
  <si>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</si>
  <si>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</si>
  <si>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</si>
  <si>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</si>
  <si>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</si>
  <si>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</si>
  <si>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</si>
  <si>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</si>
  <si>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</si>
  <si>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</si>
  <si>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</si>
  <si>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</si>
  <si>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</si>
  <si>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</si>
  <si>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</si>
  <si>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</si>
  <si>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</si>
  <si>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</si>
  <si>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</si>
  <si>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</si>
  <si>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</si>
  <si>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</si>
  <si>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</si>
  <si>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</si>
  <si>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</si>
  <si>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</si>
  <si>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</si>
  <si>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</si>
  <si>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</si>
  <si>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</si>
  <si>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</si>
  <si>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</si>
  <si>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</si>
  <si>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</si>
  <si>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</si>
  <si>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</si>
  <si>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</si>
  <si>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</si>
  <si>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</si>
  <si>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</si>
  <si>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</si>
  <si>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</si>
  <si>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</si>
  <si>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</si>
  <si>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</si>
  <si>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</si>
  <si>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</si>
  <si>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</si>
  <si>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</si>
  <si>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</si>
  <si>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</si>
  <si>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</si>
  <si>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</si>
  <si>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</si>
  <si>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</si>
  <si>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</si>
  <si>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</si>
  <si>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</si>
  <si>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</si>
  <si>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</si>
  <si>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</si>
  <si>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</si>
  <si>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</si>
  <si>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</si>
  <si>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</si>
  <si>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</si>
  <si>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</si>
  <si>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</si>
  <si>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</si>
  <si>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</si>
  <si>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</si>
  <si>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</si>
  <si>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</si>
  <si>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</si>
  <si>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</si>
  <si>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</si>
  <si>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</si>
  <si>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</si>
  <si>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</si>
  <si>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</si>
  <si>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</si>
  <si>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</si>
  <si>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</si>
  <si>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</si>
  <si>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</si>
  <si>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</si>
  <si>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</si>
  <si>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</si>
  <si>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</si>
  <si>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</si>
  <si>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</si>
  <si>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</si>
  <si>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</si>
  <si>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</si>
  <si>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</si>
  <si>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</si>
  <si>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</si>
  <si>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</si>
  <si>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</si>
  <si>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</si>
  <si>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</si>
  <si>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</si>
  <si>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</si>
  <si>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</si>
  <si>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</si>
  <si>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</si>
  <si>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</si>
  <si>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</si>
  <si>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</si>
  <si>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</si>
  <si>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</si>
  <si>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</si>
  <si>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</si>
  <si>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</si>
  <si>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</si>
  <si>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</si>
  <si>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</si>
  <si>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</si>
  <si>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</si>
  <si>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</si>
  <si>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</si>
  <si>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</si>
  <si>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</si>
  <si>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</si>
  <si>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</si>
  <si>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</si>
  <si>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</si>
  <si>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</si>
  <si>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</si>
  <si>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</si>
  <si>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</si>
  <si>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</si>
  <si>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</si>
  <si>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</si>
  <si>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</si>
  <si>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</si>
  <si>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</si>
  <si>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</si>
  <si>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</si>
  <si>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</si>
  <si>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</si>
  <si>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</si>
  <si>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</si>
  <si>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</si>
  <si>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</si>
  <si>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</si>
  <si>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</si>
  <si>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</si>
  <si>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</si>
  <si>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</si>
  <si>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</si>
  <si>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</si>
  <si>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</si>
  <si>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</si>
  <si>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</si>
  <si>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</si>
  <si>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</si>
  <si>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</si>
  <si>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</si>
  <si>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</si>
  <si>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</si>
  <si>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</si>
  <si>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</si>
  <si>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</si>
  <si>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</si>
  <si>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</si>
  <si>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</si>
  <si>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</si>
  <si>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</si>
  <si>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</si>
  <si>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</si>
  <si>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</si>
  <si>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</si>
  <si>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</si>
  <si>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</si>
  <si>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</si>
  <si>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</si>
  <si>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</si>
  <si>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</si>
  <si>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</si>
  <si>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</si>
  <si>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</si>
  <si>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</si>
  <si>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</si>
  <si>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</si>
  <si>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</si>
  <si>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</si>
  <si>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</si>
  <si>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</si>
  <si>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</si>
  <si>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</si>
  <si>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</si>
  <si>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</si>
  <si>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</si>
  <si>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</si>
  <si>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</si>
  <si>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</si>
  <si>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</si>
  <si>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</si>
  <si>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</si>
  <si>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</si>
  <si>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</si>
  <si>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</si>
  <si>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</si>
  <si>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</si>
  <si>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</si>
  <si>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</si>
  <si>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</si>
  <si>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</si>
  <si>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</si>
  <si>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</si>
  <si>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</si>
  <si>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</si>
  <si>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</si>
  <si>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</si>
  <si>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</si>
  <si>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</si>
  <si>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</si>
  <si>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</si>
  <si>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</si>
  <si>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</si>
  <si>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</si>
  <si>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</si>
  <si>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</si>
  <si>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</si>
  <si>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</si>
  <si>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</si>
  <si>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</si>
  <si>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</si>
  <si>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</si>
  <si>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</si>
  <si>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</si>
  <si>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</si>
  <si>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</si>
  <si>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</si>
  <si>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</si>
  <si>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</si>
  <si>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</si>
  <si>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</si>
  <si>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</si>
  <si>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</si>
  <si>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</si>
  <si>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</si>
  <si>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</si>
  <si>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</si>
  <si>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</si>
  <si>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</si>
  <si>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</si>
  <si>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</si>
  <si>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</si>
  <si>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</si>
  <si>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</si>
  <si>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</si>
  <si>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</si>
  <si>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</si>
  <si>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</si>
  <si>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</si>
  <si>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</si>
  <si>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</si>
  <si>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</si>
  <si>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</si>
  <si>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</si>
  <si>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</si>
  <si>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</si>
  <si>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</si>
  <si>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</si>
  <si>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</si>
  <si>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</si>
  <si>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</si>
  <si>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</si>
  <si>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</si>
  <si>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</si>
  <si>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</si>
  <si>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</si>
  <si>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</si>
  <si>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</si>
  <si>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</si>
  <si>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</si>
  <si>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</si>
  <si>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</si>
  <si>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</si>
  <si>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</si>
  <si>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</si>
  <si>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</si>
  <si>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</si>
  <si>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</si>
  <si>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</si>
  <si>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</si>
  <si>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</si>
  <si>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</si>
  <si>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</si>
  <si>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</si>
  <si>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</si>
  <si>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</si>
  <si>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</si>
  <si>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</si>
  <si>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</si>
  <si>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</si>
  <si>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</si>
  <si>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</si>
  <si>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</si>
  <si>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</si>
  <si>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</si>
  <si>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</si>
  <si>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</si>
  <si>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</si>
  <si>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</si>
  <si>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</si>
  <si>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</si>
  <si>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</si>
  <si>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</si>
  <si>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</si>
  <si>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</si>
  <si>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</si>
  <si>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</si>
  <si>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</si>
  <si>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</si>
  <si>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</si>
  <si>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</si>
  <si>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</si>
  <si>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</si>
  <si>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</si>
  <si>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</si>
  <si>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</si>
  <si>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</si>
  <si>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</si>
  <si>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</si>
  <si>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</si>
  <si>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</si>
  <si>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</si>
  <si>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</si>
  <si>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</si>
  <si>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</si>
  <si>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</si>
  <si>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</si>
  <si>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</si>
  <si>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</si>
  <si>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</si>
  <si>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</si>
  <si>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</si>
  <si>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</si>
  <si>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</si>
  <si>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</si>
  <si>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</si>
  <si>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</si>
  <si>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</si>
  <si>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</si>
  <si>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</si>
  <si>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</si>
  <si>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</si>
  <si>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</si>
  <si>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</si>
  <si>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</si>
  <si>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</si>
  <si>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</si>
  <si>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</si>
  <si>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</si>
  <si>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</si>
  <si>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</si>
  <si>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</si>
  <si>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</si>
  <si>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</si>
  <si>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</si>
  <si>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</si>
  <si>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</si>
  <si>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</si>
  <si>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</si>
  <si>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</si>
  <si>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</si>
  <si>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</si>
  <si>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</si>
  <si>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</si>
  <si>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</si>
  <si>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</si>
  <si>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</si>
  <si>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</si>
  <si>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</si>
  <si>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</si>
  <si>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</si>
  <si>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</si>
  <si>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</si>
  <si>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</si>
  <si>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</si>
  <si>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</si>
  <si>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</si>
  <si>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</si>
  <si>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</si>
  <si>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</si>
  <si>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</si>
  <si>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</si>
  <si>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</si>
  <si>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</si>
  <si>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</si>
  <si>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</si>
  <si>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</si>
  <si>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</si>
  <si>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</si>
  <si>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</si>
  <si>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</si>
  <si>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</si>
  <si>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</si>
  <si>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</si>
  <si>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</si>
  <si>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</si>
  <si>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</si>
  <si>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</si>
  <si>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</si>
  <si>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</si>
  <si>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</si>
  <si>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</si>
  <si>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</si>
  <si>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</si>
  <si>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</si>
  <si>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</si>
  <si>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</si>
  <si>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</si>
  <si>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</si>
  <si>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</si>
  <si>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</si>
  <si>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</si>
  <si>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</si>
  <si>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</si>
  <si>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</si>
  <si>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</si>
  <si>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</si>
  <si>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</si>
  <si>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</si>
  <si>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</si>
  <si>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</si>
  <si>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</si>
  <si>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</si>
  <si>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</si>
  <si>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</si>
  <si>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</si>
  <si>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</si>
  <si>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</si>
  <si>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</si>
  <si>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</si>
  <si>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</si>
  <si>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</si>
  <si>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</si>
  <si>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</si>
  <si>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</si>
  <si>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</si>
  <si>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</si>
  <si>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</si>
  <si>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</si>
  <si>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</si>
  <si>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</si>
  <si>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</si>
  <si>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</si>
  <si>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</si>
  <si>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</si>
  <si>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</si>
  <si>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</si>
  <si>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</si>
  <si>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</si>
  <si>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</si>
  <si>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</si>
  <si>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</si>
  <si>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</si>
  <si>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</si>
  <si>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</si>
  <si>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</si>
  <si>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</si>
  <si>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</si>
  <si>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</si>
  <si>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</si>
  <si>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</si>
  <si>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</si>
  <si>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</si>
  <si>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</si>
  <si>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</si>
  <si>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</si>
  <si>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</si>
  <si>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</si>
  <si>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</si>
  <si>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</si>
  <si>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</si>
  <si>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</si>
  <si>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</si>
  <si>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</si>
  <si>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</si>
  <si>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</si>
  <si>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</si>
  <si>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</si>
  <si>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</si>
  <si>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</si>
  <si>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</si>
  <si>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</si>
  <si>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</si>
  <si>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</si>
  <si>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</si>
  <si>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</si>
  <si>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</si>
  <si>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</si>
  <si>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</si>
  <si>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</si>
  <si>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</si>
  <si>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</si>
  <si>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</si>
  <si>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</si>
  <si>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</si>
  <si>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</si>
  <si>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</si>
  <si>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</si>
  <si>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</si>
  <si>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</si>
  <si>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</si>
  <si>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</si>
  <si>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</si>
  <si>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</si>
  <si>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</si>
  <si>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</si>
  <si>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</si>
  <si>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</si>
  <si>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</si>
  <si>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</si>
  <si>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</si>
  <si>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</si>
  <si>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</si>
  <si>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</si>
  <si>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</si>
  <si>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</si>
  <si>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</si>
  <si>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</si>
  <si>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</si>
  <si>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</si>
  <si>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</si>
  <si>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</si>
  <si>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</si>
  <si>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</si>
  <si>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</si>
  <si>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</si>
  <si>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</si>
  <si>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</si>
  <si>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</si>
  <si>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</si>
  <si>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</si>
  <si>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</si>
  <si>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</si>
  <si>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</si>
  <si>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</si>
  <si>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</si>
  <si>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</si>
  <si>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</si>
  <si>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</si>
  <si>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</si>
  <si>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</si>
  <si>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</si>
  <si>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</si>
  <si>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</si>
  <si>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</si>
  <si>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</si>
  <si>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</si>
  <si>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</si>
  <si>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</si>
  <si>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</si>
  <si>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</si>
  <si>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</si>
  <si>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</si>
  <si>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</si>
  <si>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</si>
  <si>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</si>
  <si>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</si>
  <si>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</si>
  <si>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</si>
  <si>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</si>
  <si>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</si>
  <si>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</si>
  <si>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</si>
  <si>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</si>
  <si>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</si>
  <si>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</si>
  <si>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</si>
  <si>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</si>
  <si>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</si>
  <si>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</si>
  <si>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</si>
  <si>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</si>
  <si>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</si>
  <si>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</si>
  <si>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</si>
  <si>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</si>
  <si>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</si>
  <si>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</si>
  <si>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</si>
  <si>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</si>
  <si>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</si>
  <si>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</si>
  <si>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</si>
  <si>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</si>
  <si>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</si>
  <si>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</si>
  <si>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</si>
  <si>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</si>
  <si>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</si>
  <si>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</si>
  <si>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</si>
  <si>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</si>
  <si>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</si>
  <si>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</si>
  <si>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</si>
  <si>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</si>
  <si>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</si>
  <si>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</si>
  <si>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</si>
  <si>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</si>
  <si>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</si>
  <si>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</si>
  <si>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</si>
  <si>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</si>
  <si>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</si>
  <si>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</si>
  <si>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</si>
  <si>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</si>
  <si>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</si>
  <si>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</si>
  <si>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</si>
  <si>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</si>
  <si>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</si>
  <si>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</si>
  <si>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</si>
  <si>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</si>
  <si>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</si>
  <si>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</si>
  <si>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</si>
  <si>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</si>
  <si>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</si>
  <si>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</si>
  <si>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</si>
  <si>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</si>
  <si>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</si>
  <si>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</si>
  <si>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</si>
  <si>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</si>
  <si>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</si>
  <si>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</si>
  <si>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</si>
  <si>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</si>
  <si>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</si>
  <si>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</si>
  <si>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</si>
  <si>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</si>
  <si>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</si>
  <si>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</si>
  <si>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</si>
  <si>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</si>
  <si>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</si>
  <si>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</si>
  <si>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</si>
  <si>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</si>
  <si>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</si>
  <si>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</si>
  <si>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</si>
  <si>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</si>
  <si>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</si>
  <si>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</si>
  <si>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</si>
  <si>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</si>
  <si>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</si>
  <si>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</si>
  <si>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</si>
  <si>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</si>
  <si>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</si>
  <si>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</si>
  <si>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</si>
  <si>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</si>
  <si>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</si>
  <si>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</si>
  <si>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</si>
  <si>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</si>
  <si>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</si>
  <si>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</si>
  <si>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</si>
  <si>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</si>
  <si>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</si>
  <si>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</si>
  <si>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</si>
  <si>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</si>
  <si>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</si>
  <si>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</si>
  <si>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</si>
  <si>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</si>
  <si>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</si>
  <si>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</si>
  <si>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</si>
  <si>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</si>
  <si>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</si>
  <si>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</si>
  <si>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</si>
  <si>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</si>
  <si>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</si>
  <si>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</si>
  <si>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</si>
  <si>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</si>
  <si>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</si>
  <si>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</si>
  <si>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</si>
  <si>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</si>
  <si>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</si>
  <si>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</si>
  <si>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</si>
  <si>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</si>
  <si>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</si>
  <si>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</si>
  <si>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</si>
  <si>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</si>
  <si>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</si>
  <si>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</si>
  <si>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</si>
  <si>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</si>
  <si>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</si>
  <si>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</si>
  <si>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</si>
  <si>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</si>
  <si>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</si>
  <si>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</si>
  <si>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</si>
  <si>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</si>
  <si>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</si>
  <si>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</si>
  <si>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</si>
  <si>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</si>
  <si>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</si>
  <si>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</si>
  <si>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</si>
  <si>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</si>
  <si>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</si>
  <si>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</si>
  <si>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</si>
  <si>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</si>
  <si>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</si>
  <si>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</si>
  <si>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</si>
  <si>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</si>
  <si>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</si>
  <si>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</si>
  <si>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</si>
  <si>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</si>
  <si>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</si>
  <si>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</si>
  <si>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</si>
  <si>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</si>
  <si>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</si>
  <si>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</si>
  <si>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</si>
  <si>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</si>
  <si>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</si>
  <si>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</si>
  <si>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</si>
  <si>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</si>
  <si>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</si>
  <si>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</si>
  <si>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</si>
  <si>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</si>
  <si>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</si>
  <si>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</si>
  <si>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</si>
  <si>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</si>
  <si>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</si>
  <si>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</si>
  <si>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</si>
  <si>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</si>
  <si>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</si>
  <si>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</si>
  <si>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</si>
  <si>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</si>
  <si>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</si>
  <si>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</si>
  <si>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</si>
  <si>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</si>
  <si>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</si>
  <si>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</si>
  <si>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</si>
  <si>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</si>
  <si>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</si>
  <si>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</si>
  <si>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</si>
  <si>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</si>
  <si>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</si>
  <si>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</si>
  <si>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</si>
  <si>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</si>
  <si>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</si>
  <si>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</si>
  <si>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</si>
  <si>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</si>
  <si>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</si>
  <si>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</si>
  <si>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</si>
  <si>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</si>
  <si>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</si>
  <si>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</si>
  <si>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</si>
  <si>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</si>
  <si>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</si>
  <si>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</si>
  <si>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</si>
  <si>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</si>
  <si>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</si>
  <si>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</si>
  <si>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</si>
  <si>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</si>
  <si>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</si>
  <si>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</si>
  <si>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</si>
  <si>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</si>
  <si>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</si>
  <si>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</si>
  <si>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</si>
  <si>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</si>
  <si>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</si>
  <si>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</si>
  <si>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</si>
  <si>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</si>
  <si>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</si>
  <si>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</si>
  <si>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</si>
  <si>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</si>
  <si>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</si>
  <si>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</si>
  <si>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</si>
  <si>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</si>
  <si>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</si>
  <si>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</si>
  <si>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</si>
  <si>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</si>
  <si>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</si>
  <si>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</si>
  <si>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</si>
  <si>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</si>
  <si>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</si>
  <si>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</si>
  <si>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</si>
  <si>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</si>
  <si>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</si>
  <si>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</si>
  <si>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</si>
  <si>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</si>
  <si>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</si>
  <si>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</si>
  <si>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</si>
  <si>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</si>
  <si>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</si>
  <si>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</si>
  <si>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</si>
  <si>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</si>
  <si>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</si>
  <si>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</si>
  <si>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</si>
  <si>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</si>
  <si>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</si>
  <si>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</si>
  <si>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</si>
  <si>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</si>
  <si>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</si>
  <si>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</si>
  <si>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</si>
  <si>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</si>
  <si>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</si>
  <si>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</si>
  <si>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</si>
  <si>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</si>
  <si>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</si>
  <si>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</si>
  <si>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</si>
  <si>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</si>
  <si>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</si>
  <si>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</si>
  <si>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</si>
  <si>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</si>
  <si>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</si>
  <si>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</si>
  <si>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</si>
  <si>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</si>
  <si>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</si>
  <si>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</si>
  <si>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</si>
  <si>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</si>
  <si>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</si>
  <si>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</si>
  <si>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</si>
  <si>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</si>
  <si>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</si>
  <si>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</si>
  <si>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</si>
  <si>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</si>
  <si>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</si>
  <si>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</si>
  <si>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</si>
  <si>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</si>
  <si>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</si>
  <si>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</si>
  <si>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</si>
  <si>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</si>
  <si>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</si>
  <si>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</si>
  <si>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</si>
  <si>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</si>
  <si>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</si>
  <si>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</si>
  <si>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</si>
  <si>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</si>
  <si>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</si>
  <si>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</si>
  <si>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</si>
  <si>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</si>
  <si>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</si>
  <si>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</si>
  <si>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</si>
  <si>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</si>
  <si>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</si>
  <si>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</si>
  <si>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</si>
  <si>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</si>
  <si>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</si>
  <si>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</si>
  <si>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</si>
  <si>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</si>
  <si>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</si>
  <si>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</si>
  <si>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</si>
  <si>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</si>
  <si>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</si>
  <si>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</si>
  <si>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</si>
  <si>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</si>
  <si>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</si>
  <si>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</si>
  <si>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</si>
  <si>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</si>
  <si>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</si>
  <si>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</si>
  <si>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</si>
  <si>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</si>
  <si>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</si>
  <si>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</si>
  <si>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</si>
  <si>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</si>
  <si>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</si>
  <si>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</si>
  <si>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</si>
  <si>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</si>
  <si>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</si>
  <si>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</si>
  <si>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</si>
  <si>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</si>
  <si>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</si>
  <si>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</si>
  <si>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</si>
  <si>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</si>
  <si>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</si>
  <si>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</si>
  <si>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</si>
  <si>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</si>
  <si>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</si>
  <si>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</si>
  <si>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</si>
  <si>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</si>
  <si>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</si>
  <si>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</si>
  <si>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</si>
  <si>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</si>
  <si>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</si>
  <si>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</si>
  <si>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</si>
  <si>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</si>
  <si>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</si>
  <si>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</si>
  <si>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</si>
  <si>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</si>
  <si>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</si>
  <si>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</si>
  <si>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</si>
  <si>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</si>
  <si>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</si>
  <si>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</si>
  <si>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</si>
  <si>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</si>
  <si>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</si>
  <si>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</si>
  <si>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</si>
  <si>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</si>
  <si>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</si>
  <si>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</si>
  <si>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</si>
  <si>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</si>
  <si>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</si>
  <si>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</si>
  <si>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</si>
  <si>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</si>
  <si>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</si>
  <si>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</si>
  <si>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</si>
  <si>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</si>
  <si>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</si>
  <si>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</si>
  <si>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</si>
  <si>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</si>
  <si>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</si>
  <si>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</si>
  <si>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</si>
  <si>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</si>
  <si>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</si>
  <si>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</si>
  <si>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</si>
  <si>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</si>
  <si>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</si>
  <si>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</si>
  <si>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</si>
  <si>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</si>
  <si>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</si>
  <si>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</si>
  <si>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</si>
  <si>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</si>
  <si>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</si>
  <si>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</si>
  <si>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</si>
  <si>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</si>
  <si>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</si>
  <si>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</si>
  <si>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</si>
  <si>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</si>
  <si>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</si>
  <si>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</si>
  <si>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</si>
  <si>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</si>
  <si>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</si>
  <si>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</si>
  <si>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</si>
  <si>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</si>
  <si>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</si>
  <si>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</si>
  <si>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</si>
  <si>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</si>
  <si>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</si>
  <si>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</si>
  <si>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</si>
  <si>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</si>
  <si>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</si>
  <si>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</si>
  <si>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</si>
  <si>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</si>
  <si>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</si>
  <si>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</si>
  <si>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</si>
  <si>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</si>
  <si>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</si>
  <si>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</si>
  <si>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</si>
  <si>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</si>
  <si>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</si>
  <si>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</si>
  <si>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</si>
  <si>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</si>
  <si>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</si>
  <si>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</si>
  <si>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</si>
  <si>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</si>
  <si>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</si>
  <si>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</si>
  <si>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</si>
  <si>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</si>
  <si>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</si>
  <si>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</si>
  <si>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</si>
  <si>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</si>
  <si>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</si>
  <si>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</si>
  <si>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</si>
  <si>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</si>
  <si>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</si>
  <si>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</si>
  <si>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</si>
  <si>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</si>
  <si>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</si>
  <si>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</si>
  <si>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</si>
  <si>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</si>
  <si>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</si>
  <si>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</si>
  <si>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</si>
  <si>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</si>
  <si>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</si>
  <si>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</si>
  <si>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</si>
  <si>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</si>
  <si>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</si>
  <si>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</si>
  <si>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</si>
  <si>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</si>
  <si>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</si>
  <si>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</si>
  <si>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</si>
  <si>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</si>
  <si>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</si>
  <si>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</si>
  <si>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</si>
  <si>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</si>
  <si>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</si>
  <si>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</si>
  <si>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</si>
  <si>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</si>
  <si>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</si>
  <si>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</si>
  <si>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</si>
  <si>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</si>
  <si>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</si>
  <si>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</si>
  <si>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</si>
  <si>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</si>
  <si>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</si>
  <si>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</si>
  <si>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</si>
  <si>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</si>
  <si>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</si>
  <si>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</si>
  <si>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</si>
  <si>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</si>
  <si>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</si>
  <si>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</si>
  <si>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</si>
  <si>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</si>
  <si>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</si>
  <si>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</si>
  <si>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</si>
  <si>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</si>
  <si>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</si>
  <si>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</si>
  <si>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</si>
  <si>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</si>
  <si>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</si>
  <si>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</si>
  <si>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</si>
  <si>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</si>
  <si>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</si>
  <si>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</si>
  <si>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</si>
  <si>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</si>
  <si>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</si>
  <si>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</si>
  <si>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</si>
  <si>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</si>
  <si>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</si>
  <si>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</si>
  <si>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</si>
  <si>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</si>
  <si>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</si>
  <si>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</si>
  <si>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</si>
  <si>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</si>
  <si>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</si>
  <si>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</si>
  <si>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</si>
  <si>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</si>
  <si>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</si>
  <si>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</si>
  <si>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</si>
  <si>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</si>
  <si>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</si>
  <si>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</si>
  <si>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</si>
  <si>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</si>
  <si>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</si>
  <si>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</si>
  <si>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</si>
  <si>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</si>
  <si>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</si>
  <si>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</si>
  <si>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</si>
  <si>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</si>
  <si>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</si>
  <si>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</si>
  <si>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</si>
  <si>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</si>
  <si>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</si>
  <si>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</si>
  <si>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</si>
  <si>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</si>
  <si>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</si>
  <si>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</si>
  <si>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</si>
  <si>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</si>
  <si>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</si>
  <si>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</si>
  <si>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</si>
  <si>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</si>
  <si>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</si>
  <si>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</si>
  <si>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</si>
  <si>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</si>
  <si>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</si>
  <si>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</si>
  <si>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</si>
  <si>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</si>
  <si>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</si>
  <si>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</si>
  <si>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</si>
  <si>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</si>
  <si>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</si>
  <si>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</si>
  <si>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</si>
  <si>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</si>
  <si>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</si>
  <si>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</si>
  <si>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</si>
  <si>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</si>
  <si>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</si>
  <si>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</si>
  <si>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</si>
  <si>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</si>
  <si>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</si>
  <si>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</si>
  <si>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</si>
  <si>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</si>
  <si>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</si>
  <si>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</si>
  <si>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</si>
  <si>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</si>
  <si>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</si>
  <si>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</si>
  <si>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</si>
  <si>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</si>
  <si>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</si>
  <si>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</si>
  <si>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</si>
  <si>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</si>
  <si>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</si>
  <si>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</si>
  <si>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</si>
  <si>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</si>
  <si>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</si>
  <si>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</si>
  <si>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</si>
  <si>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</si>
  <si>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</si>
  <si>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</si>
  <si>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</si>
  <si>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</si>
  <si>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</si>
  <si>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</si>
  <si>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</si>
  <si>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</si>
  <si>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</si>
  <si>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</si>
  <si>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</si>
  <si>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</si>
  <si>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</si>
  <si>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</si>
  <si>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</si>
  <si>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</si>
  <si>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</si>
  <si>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</si>
  <si>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</si>
  <si>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</si>
  <si>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</si>
  <si>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</si>
  <si>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</si>
  <si>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</si>
  <si>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</si>
  <si>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</si>
  <si>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</si>
  <si>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</si>
  <si>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</si>
  <si>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</si>
  <si>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</si>
  <si>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</si>
  <si>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</si>
  <si>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</si>
  <si>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</si>
  <si>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</si>
  <si>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</si>
  <si>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</si>
  <si>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</si>
  <si>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</si>
  <si>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</si>
  <si>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</si>
  <si>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</si>
  <si>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</si>
  <si>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</si>
  <si>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</si>
  <si>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</si>
  <si>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</si>
  <si>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</si>
  <si>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</si>
  <si>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</si>
  <si>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</si>
  <si>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</si>
  <si>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</si>
  <si>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</si>
  <si>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</si>
  <si>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</si>
  <si>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</si>
  <si>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</si>
  <si>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</si>
  <si>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</si>
  <si>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</si>
  <si>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</si>
  <si>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</si>
  <si>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</si>
  <si>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</si>
  <si>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</si>
  <si>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</si>
  <si>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</si>
  <si>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</si>
  <si>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</si>
  <si>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</si>
  <si>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</si>
  <si>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</si>
  <si>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</si>
  <si>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</si>
  <si>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</si>
  <si>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</si>
  <si>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</si>
  <si>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</si>
  <si>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</si>
  <si>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</si>
  <si>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</si>
  <si>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</si>
  <si>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</si>
  <si>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</si>
  <si>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</si>
  <si>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</si>
  <si>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</si>
  <si>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</si>
  <si>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</si>
  <si>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</si>
  <si>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</si>
  <si>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</si>
  <si>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</si>
  <si>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</si>
  <si>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</si>
  <si>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</si>
  <si>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</si>
  <si>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</si>
  <si>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</si>
  <si>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</si>
  <si>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</si>
  <si>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</si>
  <si>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</si>
  <si>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</si>
  <si>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</si>
  <si>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</si>
  <si>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</si>
  <si>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</si>
  <si>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</si>
  <si>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</si>
  <si>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</si>
  <si>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</si>
  <si>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</si>
  <si>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</si>
  <si>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</si>
  <si>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</si>
  <si>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</si>
  <si>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</si>
  <si>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</si>
  <si>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</si>
  <si>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</si>
  <si>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</si>
  <si>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</si>
  <si>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</si>
  <si>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</si>
  <si>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</si>
  <si>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</si>
  <si>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</si>
  <si>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</si>
  <si>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</si>
  <si>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</si>
  <si>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</si>
  <si>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</si>
  <si>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</si>
  <si>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</si>
  <si>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</si>
  <si>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</si>
  <si>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</si>
  <si>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</si>
  <si>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</si>
  <si>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</si>
  <si>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</si>
  <si>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</si>
  <si>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</si>
  <si>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</si>
  <si>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</si>
  <si>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</si>
  <si>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</si>
  <si>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</si>
  <si>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</si>
  <si>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</si>
  <si>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</si>
  <si>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</si>
  <si>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</si>
  <si>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</si>
  <si>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</si>
  <si>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</si>
  <si>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</si>
  <si>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</si>
  <si>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</si>
  <si>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</si>
  <si>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</si>
  <si>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</si>
  <si>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</si>
  <si>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</si>
  <si>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</si>
  <si>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</si>
  <si>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</si>
  <si>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</si>
  <si>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</si>
  <si>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</si>
  <si>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</si>
  <si>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</si>
  <si>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</si>
  <si>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</si>
  <si>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</si>
  <si>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</si>
  <si>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</si>
  <si>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</si>
  <si>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</si>
  <si>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</si>
  <si>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</si>
  <si>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</si>
  <si>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</si>
  <si>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</si>
  <si>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</si>
  <si>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</si>
  <si>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</si>
  <si>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</si>
  <si>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</si>
  <si>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</si>
  <si>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</si>
  <si>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</si>
  <si>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</si>
  <si>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</si>
  <si>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</si>
  <si>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</si>
  <si>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</si>
  <si>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</si>
  <si>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</si>
  <si>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</si>
  <si>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</si>
  <si>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</si>
  <si>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</si>
  <si>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</si>
  <si>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</si>
  <si>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</si>
  <si>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</si>
  <si>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</si>
  <si>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</si>
  <si>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</si>
  <si>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</si>
  <si>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</si>
  <si>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</si>
  <si>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</si>
  <si>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</si>
  <si>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</si>
  <si>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</si>
  <si>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</si>
  <si>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</si>
  <si>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</si>
  <si>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</si>
  <si>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</si>
  <si>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</si>
  <si>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</si>
  <si>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</si>
  <si>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</si>
  <si>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</si>
  <si>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</si>
  <si>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</si>
  <si>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</si>
  <si>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</si>
  <si>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</si>
  <si>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</si>
  <si>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</si>
  <si>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</si>
  <si>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</si>
  <si>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</si>
  <si>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</si>
  <si>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</si>
  <si>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</si>
  <si>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</si>
  <si>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</si>
  <si>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</si>
  <si>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</si>
  <si>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</si>
  <si>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</si>
  <si>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</si>
  <si>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</si>
  <si>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</si>
  <si>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</si>
  <si>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</si>
  <si>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</si>
  <si>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</si>
  <si>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</si>
  <si>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</si>
  <si>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</si>
  <si>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</si>
  <si>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</si>
  <si>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</si>
  <si>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</si>
  <si>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</si>
  <si>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</si>
  <si>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</si>
  <si>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</si>
  <si>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</si>
  <si>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</si>
  <si>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</si>
  <si>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</si>
  <si>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</si>
  <si>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</si>
  <si>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</si>
  <si>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</si>
  <si>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</si>
  <si>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</si>
  <si>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</si>
  <si>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</si>
  <si>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</si>
  <si>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</si>
  <si>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</si>
  <si>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</si>
  <si>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</si>
  <si>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</si>
  <si>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</si>
  <si>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</si>
  <si>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</si>
  <si>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</si>
  <si>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</si>
  <si>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</si>
  <si>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</si>
  <si>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</si>
  <si>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</si>
  <si>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</si>
  <si>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</si>
  <si>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</si>
  <si>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</si>
  <si>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</si>
  <si>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</si>
  <si>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</si>
  <si>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</si>
  <si>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</si>
  <si>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</si>
  <si>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</si>
  <si>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</si>
  <si>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</si>
  <si>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</si>
  <si>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</si>
  <si>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</si>
  <si>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</si>
  <si>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</si>
  <si>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</si>
  <si>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</si>
  <si>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</si>
  <si>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</si>
  <si>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</si>
  <si>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</si>
  <si>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</si>
  <si>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</si>
  <si>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</si>
  <si>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</si>
  <si>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</si>
  <si>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</si>
  <si>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</si>
  <si>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</si>
  <si>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</si>
  <si>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</si>
  <si>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</si>
  <si>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</si>
  <si>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</si>
  <si>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</si>
  <si>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</si>
  <si>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</si>
  <si>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</si>
  <si>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</si>
  <si>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</si>
  <si>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</si>
  <si>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</si>
  <si>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</si>
  <si>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</si>
  <si>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</si>
  <si>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</si>
  <si>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</si>
  <si>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</si>
  <si>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</si>
  <si>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</si>
  <si>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</si>
  <si>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</si>
  <si>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</si>
  <si>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</si>
  <si>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</si>
  <si>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</si>
  <si>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</si>
  <si>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</si>
  <si>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</si>
  <si>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</si>
  <si>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</si>
  <si>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</si>
  <si>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</si>
  <si>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</si>
  <si>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</si>
  <si>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</si>
  <si>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</si>
  <si>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</si>
  <si>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</si>
  <si>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</si>
  <si>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</si>
  <si>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</si>
  <si>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</si>
  <si>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</si>
  <si>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</si>
  <si>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</si>
  <si>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</si>
  <si>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</si>
  <si>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</si>
  <si>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</si>
  <si>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</si>
  <si>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</si>
  <si>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</si>
  <si>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</si>
  <si>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</si>
  <si>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</si>
  <si>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</si>
  <si>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</si>
  <si>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</si>
  <si>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</si>
  <si>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</si>
  <si>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</si>
  <si>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</si>
  <si>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</si>
  <si>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</si>
  <si>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</si>
  <si>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</si>
  <si>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</si>
  <si>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</si>
  <si>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</si>
  <si>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</si>
  <si>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</si>
  <si>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</si>
  <si>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</si>
  <si>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</si>
  <si>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</si>
  <si>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</si>
  <si>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</si>
  <si>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</si>
  <si>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</si>
  <si>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</si>
  <si>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</si>
  <si>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</si>
  <si>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</si>
  <si>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</si>
  <si>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</si>
  <si>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</si>
  <si>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</si>
  <si>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</si>
  <si>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</si>
  <si>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</si>
  <si>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</si>
  <si>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</si>
  <si>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</si>
  <si>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</si>
  <si>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</si>
  <si>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</si>
  <si>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</si>
  <si>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</si>
  <si>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</si>
  <si>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</si>
  <si>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</si>
  <si>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</si>
  <si>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</si>
  <si>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</si>
  <si>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</si>
  <si>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</si>
  <si>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</si>
  <si>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</si>
  <si>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</si>
  <si>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</si>
  <si>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</si>
  <si>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</si>
  <si>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</si>
  <si>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</si>
  <si>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</si>
  <si>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</si>
  <si>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</si>
  <si>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</si>
  <si>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</si>
  <si>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</si>
  <si>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</si>
  <si>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</si>
  <si>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</si>
  <si>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</si>
  <si>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</si>
  <si>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</si>
  <si>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</si>
  <si>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</si>
  <si>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</si>
  <si>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</si>
  <si>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</si>
  <si>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</si>
  <si>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</si>
  <si>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</si>
  <si>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</si>
  <si>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</si>
  <si>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</si>
  <si>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</si>
  <si>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</si>
  <si>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</si>
  <si>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</si>
  <si>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</si>
  <si>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</si>
  <si>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</si>
  <si>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</si>
  <si>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</si>
  <si>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</si>
  <si>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</si>
  <si>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</si>
  <si>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</si>
  <si>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</si>
  <si>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</si>
  <si>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</si>
  <si>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</si>
  <si>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</si>
  <si>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</si>
  <si>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</si>
  <si>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</si>
  <si>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</si>
  <si>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</si>
  <si>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</si>
  <si>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</si>
  <si>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</si>
  <si>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</si>
  <si>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</si>
  <si>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</si>
  <si>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</si>
  <si>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</si>
  <si>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</si>
  <si>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</si>
  <si>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</si>
  <si>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</si>
  <si>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</si>
  <si>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</si>
  <si>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</si>
  <si>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</si>
  <si>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</si>
  <si>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</si>
  <si>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</si>
  <si>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</si>
  <si>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</si>
  <si>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</si>
  <si>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</si>
  <si>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</si>
  <si>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</si>
  <si>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</si>
  <si>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</si>
  <si>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</si>
  <si>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</si>
  <si>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</si>
  <si>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</si>
  <si>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</si>
  <si>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</si>
  <si>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</si>
  <si>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</si>
  <si>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</si>
  <si>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</si>
  <si>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</si>
  <si>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</si>
  <si>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</si>
  <si>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</si>
  <si>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</si>
  <si>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</si>
  <si>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</si>
  <si>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</si>
  <si>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</si>
  <si>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</si>
  <si>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</si>
  <si>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</si>
  <si>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</si>
  <si>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</si>
  <si>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</si>
  <si>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</si>
  <si>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</si>
  <si>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</si>
  <si>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</si>
  <si>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</si>
  <si>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</si>
  <si>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</si>
  <si>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</si>
  <si>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</si>
  <si>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</si>
  <si>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</si>
  <si>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</si>
  <si>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</si>
  <si>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</si>
  <si>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</si>
  <si>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</si>
  <si>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</si>
  <si>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</si>
  <si>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</si>
  <si>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</si>
  <si>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</si>
  <si>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</si>
  <si>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</si>
  <si>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</si>
  <si>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</si>
  <si>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</si>
  <si>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</si>
  <si>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</si>
  <si>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</si>
  <si>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</si>
  <si>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</si>
  <si>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</si>
  <si>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</si>
  <si>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</si>
  <si>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</si>
  <si>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</si>
  <si>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</si>
  <si>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</si>
  <si>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</si>
  <si>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</si>
  <si>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</si>
  <si>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</si>
  <si>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</si>
  <si>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</si>
  <si>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</si>
  <si>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</si>
  <si>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</si>
  <si>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</si>
  <si>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</si>
  <si>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</si>
  <si>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</si>
  <si>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</si>
  <si>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</si>
  <si>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</si>
  <si>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</si>
  <si>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</si>
  <si>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</si>
  <si>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</si>
  <si>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</si>
  <si>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</si>
  <si>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</si>
  <si>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</si>
  <si>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</si>
  <si>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</si>
  <si>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</si>
  <si>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</si>
  <si>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</si>
  <si>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</si>
  <si>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</si>
  <si>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</si>
  <si>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</si>
  <si>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</si>
  <si>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</si>
  <si>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</si>
  <si>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</si>
  <si>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</si>
  <si>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</si>
  <si>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</si>
  <si>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</si>
  <si>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</si>
  <si>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</si>
  <si>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</si>
  <si>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</si>
  <si>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</si>
  <si>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</si>
  <si>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</si>
  <si>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</si>
  <si>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</si>
  <si>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</si>
  <si>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</si>
  <si>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</si>
  <si>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</si>
  <si>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</si>
  <si>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</si>
  <si>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</si>
  <si>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</si>
  <si>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</si>
  <si>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</si>
  <si>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</si>
  <si>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</si>
  <si>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</si>
  <si>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</si>
  <si>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</si>
  <si>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</si>
  <si>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</si>
  <si>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</si>
  <si>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</si>
  <si>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</si>
  <si>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</si>
  <si>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</si>
  <si>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</si>
  <si>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</si>
  <si>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</si>
  <si>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</si>
  <si>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</si>
  <si>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</si>
  <si>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</si>
  <si>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</si>
  <si>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</si>
  <si>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</si>
  <si>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</si>
  <si>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</si>
  <si>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</si>
  <si>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</si>
  <si>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</si>
  <si>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</si>
  <si>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</si>
  <si>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</si>
  <si>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</si>
  <si>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</si>
  <si>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</si>
  <si>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</si>
  <si>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</si>
  <si>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</si>
  <si>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</si>
  <si>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</si>
  <si>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</si>
  <si>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</si>
  <si>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</si>
  <si>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</si>
  <si>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</si>
  <si>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</si>
  <si>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</si>
  <si>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</si>
  <si>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</si>
  <si>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</si>
  <si>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</si>
  <si>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</si>
  <si>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</si>
  <si>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</si>
  <si>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</si>
  <si>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</si>
  <si>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</si>
  <si>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</si>
  <si>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</si>
  <si>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</si>
  <si>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</si>
  <si>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</si>
  <si>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</si>
  <si>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</si>
  <si>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</si>
  <si>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</si>
  <si>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</si>
  <si>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</si>
  <si>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</si>
  <si>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</si>
  <si>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</si>
  <si>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</si>
  <si>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</si>
  <si>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</si>
  <si>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</si>
  <si>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</si>
  <si>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</si>
  <si>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</si>
  <si>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</si>
  <si>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</si>
  <si>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</si>
  <si>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</si>
  <si>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</si>
  <si>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</si>
  <si>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</si>
  <si>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</si>
  <si>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</si>
  <si>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</si>
  <si>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</si>
  <si>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</si>
  <si>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</si>
  <si>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</si>
  <si>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</si>
  <si>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</si>
  <si>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</si>
  <si>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</si>
  <si>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</si>
  <si>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</si>
  <si>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</si>
  <si>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</si>
  <si>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</si>
  <si>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</si>
  <si>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</si>
  <si>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</si>
  <si>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</si>
  <si>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</si>
  <si>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</si>
  <si>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</si>
  <si>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</si>
  <si>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</si>
  <si>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</si>
  <si>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</si>
  <si>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</si>
  <si>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</si>
  <si>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</si>
  <si>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</si>
  <si>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</si>
  <si>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</si>
  <si>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</si>
  <si>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</si>
  <si>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</si>
  <si>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</si>
  <si>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</si>
  <si>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</si>
  <si>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</si>
  <si>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</si>
  <si>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</si>
  <si>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</si>
  <si>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</si>
  <si>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</si>
  <si>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</si>
  <si>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</si>
  <si>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</si>
  <si>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</si>
  <si>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</si>
  <si>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</si>
  <si>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</si>
  <si>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</si>
  <si>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</si>
  <si>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</si>
  <si>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</si>
  <si>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</si>
  <si>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</si>
  <si>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</si>
  <si>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</si>
  <si>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</si>
  <si>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</si>
  <si>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</si>
  <si>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</si>
  <si>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</si>
  <si>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</si>
  <si>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</si>
  <si>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</si>
  <si>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</si>
  <si>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</si>
  <si>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</si>
  <si>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</si>
  <si>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</si>
  <si>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</si>
  <si>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</si>
  <si>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</si>
  <si>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</si>
  <si>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</si>
  <si>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</si>
  <si>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</si>
  <si>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</si>
  <si>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</si>
  <si>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</si>
  <si>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</si>
  <si>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</si>
  <si>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</si>
  <si>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</si>
  <si>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</si>
  <si>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</si>
  <si>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</si>
  <si>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</si>
  <si>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</si>
  <si>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</si>
  <si>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</si>
  <si>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</si>
  <si>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</si>
  <si>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</si>
  <si>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</si>
  <si>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</si>
  <si>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</si>
  <si>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</si>
  <si>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</si>
  <si>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</si>
  <si>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</si>
  <si>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</si>
  <si>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</si>
  <si>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</si>
  <si>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</si>
  <si>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</si>
  <si>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</si>
  <si>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</si>
  <si>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</si>
  <si>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</si>
  <si>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</si>
  <si>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</si>
  <si>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</si>
  <si>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</si>
  <si>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</si>
  <si>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</si>
  <si>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</si>
  <si>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</si>
  <si>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</si>
  <si>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</si>
  <si>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</si>
  <si>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</si>
  <si>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</si>
  <si>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</si>
  <si>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</si>
  <si>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</si>
  <si>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</si>
  <si>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</si>
  <si>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</si>
  <si>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</si>
  <si>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</si>
  <si>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</si>
  <si>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</si>
  <si>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</si>
  <si>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</si>
  <si>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</si>
  <si>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</si>
  <si>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</si>
  <si>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</si>
  <si>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</si>
  <si>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</si>
  <si>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</si>
  <si>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</si>
  <si>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</si>
  <si>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</si>
  <si>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</si>
  <si>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</si>
  <si>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</si>
  <si>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</si>
  <si>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</si>
  <si>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</si>
  <si>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</si>
  <si>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</si>
  <si>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</si>
  <si>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</si>
  <si>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</si>
  <si>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</si>
  <si>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</si>
  <si>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</si>
  <si>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</si>
  <si>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</si>
  <si>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</si>
  <si>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</si>
  <si>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</si>
  <si>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</si>
  <si>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</si>
  <si>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</si>
  <si>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</si>
  <si>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</si>
  <si>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</si>
  <si>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</si>
  <si>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</si>
  <si>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</si>
  <si>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</si>
  <si>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</si>
  <si>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</si>
  <si>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</si>
  <si>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</si>
  <si>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</si>
  <si>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</si>
  <si>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</si>
  <si>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</si>
  <si>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</si>
  <si>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</si>
  <si>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</si>
  <si>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</si>
  <si>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</si>
  <si>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</si>
  <si>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</si>
  <si>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</si>
  <si>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</si>
  <si>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</si>
  <si>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</si>
  <si>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</si>
  <si>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</si>
  <si>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</si>
  <si>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</si>
  <si>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</si>
  <si>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</si>
  <si>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</si>
  <si>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</si>
  <si>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</si>
  <si>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</si>
  <si>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</si>
  <si>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</si>
  <si>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</si>
  <si>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</si>
  <si>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</si>
  <si>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</si>
  <si>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</si>
  <si>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</si>
  <si>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</si>
  <si>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</si>
  <si>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</si>
  <si>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</si>
  <si>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</si>
  <si>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</si>
  <si>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</si>
  <si>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</si>
  <si>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</si>
  <si>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</si>
  <si>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</si>
  <si>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</si>
  <si>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</si>
  <si>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</si>
  <si>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</si>
  <si>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</si>
  <si>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</si>
  <si>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</si>
  <si>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</si>
  <si>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</si>
  <si>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</si>
  <si>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</si>
  <si>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</si>
  <si>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</si>
  <si>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</si>
  <si>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</si>
  <si>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</si>
  <si>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</si>
  <si>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</si>
  <si>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</si>
  <si>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</si>
  <si>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</si>
  <si>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</si>
  <si>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</si>
  <si>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</si>
  <si>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</si>
  <si>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</si>
  <si>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</si>
  <si>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</si>
  <si>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</si>
  <si>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</si>
  <si>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</si>
  <si>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</si>
  <si>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</si>
  <si>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</si>
  <si>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</si>
  <si>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</si>
  <si>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</si>
  <si>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</si>
  <si>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</si>
  <si>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</si>
  <si>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</si>
  <si>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</si>
  <si>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</si>
  <si>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</si>
  <si>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</si>
  <si>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</si>
  <si>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</si>
  <si>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</si>
  <si>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</si>
  <si>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</si>
  <si>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</si>
  <si>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</si>
  <si>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</si>
  <si>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</si>
  <si>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</si>
  <si>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</si>
  <si>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</si>
  <si>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</si>
  <si>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</si>
  <si>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</si>
  <si>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</si>
  <si>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</si>
  <si>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</si>
  <si>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</si>
  <si>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</si>
  <si>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</si>
  <si>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</si>
  <si>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</si>
  <si>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</si>
  <si>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</si>
  <si>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</si>
  <si>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</si>
  <si>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</si>
  <si>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</si>
  <si>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</si>
  <si>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</si>
  <si>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</si>
  <si>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</si>
  <si>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</si>
  <si>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</si>
  <si>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</si>
  <si>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</si>
  <si>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</si>
  <si>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</si>
  <si>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</si>
  <si>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</si>
  <si>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</si>
  <si>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</si>
  <si>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</si>
  <si>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</si>
  <si>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</si>
  <si>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</si>
  <si>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</si>
  <si>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</si>
  <si>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</si>
  <si>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</si>
  <si>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</si>
  <si>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</si>
  <si>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</si>
  <si>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</si>
  <si>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</si>
  <si>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</si>
  <si>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</si>
  <si>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</si>
  <si>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</si>
  <si>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</si>
  <si>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</si>
  <si>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</si>
  <si>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</si>
  <si>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</si>
  <si>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</si>
  <si>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</si>
  <si>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</si>
  <si>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</si>
  <si>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</si>
  <si>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</si>
  <si>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</si>
  <si>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</si>
  <si>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</si>
  <si>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</si>
  <si>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</si>
  <si>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</si>
  <si>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</si>
  <si>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</si>
  <si>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</si>
  <si>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</si>
  <si>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</si>
  <si>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</si>
  <si>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</si>
  <si>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</si>
  <si>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</si>
  <si>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</si>
  <si>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</si>
  <si>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</si>
  <si>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</si>
  <si>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</si>
  <si>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</si>
  <si>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</si>
  <si>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</si>
  <si>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</si>
  <si>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</si>
  <si>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</si>
  <si>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</si>
  <si>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</si>
  <si>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</si>
  <si>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</si>
  <si>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</si>
  <si>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</si>
  <si>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</si>
  <si>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</si>
  <si>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</si>
  <si>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</si>
  <si>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</si>
  <si>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</si>
  <si>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</si>
  <si>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</si>
  <si>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</si>
  <si>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</si>
  <si>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</si>
  <si>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</si>
  <si>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</si>
  <si>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</si>
  <si>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</si>
  <si>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</si>
  <si>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</si>
  <si>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</si>
  <si>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</si>
  <si>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</si>
  <si>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</si>
  <si>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</si>
  <si>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</si>
  <si>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</si>
  <si>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</si>
  <si>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</si>
  <si>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</si>
  <si>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</si>
  <si>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</si>
  <si>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</si>
  <si>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</si>
  <si>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</si>
  <si>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</si>
  <si>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</si>
  <si>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</si>
  <si>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</si>
  <si>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</si>
  <si>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</si>
  <si>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</si>
  <si>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</si>
  <si>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</si>
  <si>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</si>
  <si>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</si>
  <si>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</si>
  <si>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</si>
  <si>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</si>
  <si>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</si>
  <si>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</si>
  <si>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</si>
  <si>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</si>
  <si>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</si>
  <si>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</si>
  <si>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</si>
  <si>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</si>
  <si>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</si>
  <si>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</si>
  <si>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</si>
  <si>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</si>
  <si>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</si>
  <si>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</si>
  <si>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</si>
  <si>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</si>
  <si>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</si>
  <si>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</si>
  <si>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</si>
  <si>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</si>
  <si>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</si>
  <si>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</si>
  <si>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</si>
  <si>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</si>
  <si>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</si>
  <si>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</si>
  <si>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</si>
  <si>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</si>
  <si>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</si>
  <si>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</si>
  <si>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</si>
  <si>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</si>
  <si>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</si>
  <si>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</si>
  <si>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</si>
  <si>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</si>
  <si>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</si>
  <si>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</si>
  <si>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</si>
  <si>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</si>
  <si>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</si>
  <si>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</si>
  <si>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</si>
  <si>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</si>
  <si>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</si>
  <si>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</si>
  <si>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</si>
  <si>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</si>
  <si>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</si>
  <si>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</si>
  <si>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</si>
  <si>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</si>
  <si>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</si>
  <si>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</si>
  <si>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</si>
  <si>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</si>
  <si>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</si>
  <si>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</si>
  <si>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</si>
  <si>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</si>
  <si>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</si>
  <si>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</si>
  <si>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</si>
  <si>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</si>
  <si>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</si>
  <si>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</si>
  <si>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</si>
  <si>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</si>
  <si>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</si>
  <si>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</si>
  <si>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</si>
  <si>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</si>
  <si>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</si>
  <si>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</si>
  <si>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</si>
  <si>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</si>
  <si>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</si>
  <si>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</si>
  <si>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</si>
  <si>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</si>
  <si>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</si>
  <si>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</si>
  <si>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</si>
  <si>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</si>
  <si>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</si>
  <si>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</si>
  <si>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</si>
  <si>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</si>
  <si>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</si>
  <si>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</si>
  <si>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</si>
  <si>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</si>
  <si>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</si>
  <si>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</si>
  <si>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</si>
  <si>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</si>
  <si>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</si>
  <si>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</si>
  <si>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</si>
  <si>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</si>
  <si>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</si>
  <si>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</si>
  <si>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</si>
  <si>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</si>
  <si>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</si>
  <si>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</si>
  <si>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</si>
  <si>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</si>
  <si>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</si>
  <si>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</si>
  <si>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</si>
  <si>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</si>
  <si>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</si>
  <si>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</si>
  <si>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</si>
  <si>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</si>
  <si>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</si>
  <si>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</si>
  <si>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</si>
  <si>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</si>
  <si>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</si>
  <si>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</si>
  <si>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</si>
  <si>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</si>
  <si>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</si>
  <si>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</si>
  <si>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</si>
  <si>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</si>
  <si>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</si>
  <si>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</si>
  <si>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</si>
  <si>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</si>
  <si>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</si>
  <si>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</si>
  <si>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</si>
  <si>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</si>
  <si>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</si>
  <si>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</si>
  <si>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</si>
  <si>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</si>
  <si>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</si>
  <si>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</si>
  <si>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</si>
  <si>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</si>
  <si>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</si>
  <si>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</si>
  <si>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</si>
  <si>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</si>
  <si>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</si>
  <si>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</si>
  <si>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</si>
  <si>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</si>
  <si>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</si>
  <si>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</si>
  <si>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</si>
  <si>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</si>
  <si>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</si>
  <si>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</si>
  <si>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</si>
  <si>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</si>
  <si>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</si>
  <si>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</si>
  <si>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</si>
  <si>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</si>
  <si>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</si>
  <si>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</si>
  <si>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</si>
  <si>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</si>
  <si>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</si>
  <si>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</si>
  <si>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</si>
  <si>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</si>
  <si>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</si>
  <si>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</si>
  <si>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</si>
  <si>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</si>
  <si>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</si>
  <si>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</si>
  <si>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</si>
  <si>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</si>
  <si>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</si>
  <si>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</si>
  <si>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</si>
  <si>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</si>
  <si>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</si>
  <si>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</si>
  <si>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</si>
  <si>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</si>
  <si>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</si>
  <si>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</si>
  <si>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</si>
  <si>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</si>
  <si>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</si>
  <si>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</si>
  <si>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</si>
  <si>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</si>
  <si>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</si>
  <si>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</si>
  <si>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</si>
  <si>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</si>
  <si>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</si>
  <si>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</si>
  <si>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</si>
  <si>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</si>
  <si>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</si>
  <si>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</si>
  <si>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</si>
  <si>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</si>
  <si>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</si>
  <si>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</si>
  <si>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</si>
  <si>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</si>
  <si>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</si>
  <si>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</si>
  <si>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</si>
  <si>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</si>
  <si>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</si>
  <si>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</si>
  <si>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</si>
  <si>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</si>
  <si>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</si>
  <si>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</si>
  <si>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</si>
  <si>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</si>
  <si>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</si>
  <si>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</si>
  <si>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</si>
  <si>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</si>
  <si>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</si>
  <si>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</si>
  <si>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</si>
  <si>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</si>
  <si>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</si>
  <si>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</si>
  <si>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</si>
  <si>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</si>
  <si>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</si>
  <si>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</si>
  <si>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</si>
  <si>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</si>
  <si>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</si>
  <si>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</si>
  <si>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</si>
  <si>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</si>
  <si>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</si>
  <si>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</si>
  <si>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</si>
  <si>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</si>
  <si>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</si>
  <si>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</si>
  <si>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</si>
  <si>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</si>
  <si>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</si>
  <si>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</si>
  <si>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</si>
  <si>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</si>
  <si>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</si>
  <si>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</si>
  <si>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</si>
  <si>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</si>
  <si>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</si>
  <si>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</si>
  <si>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</si>
  <si>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</si>
  <si>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</si>
  <si>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</si>
  <si>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</si>
  <si>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</si>
  <si>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</si>
  <si>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</si>
  <si>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</si>
  <si>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</si>
  <si>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</si>
  <si>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</si>
  <si>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</si>
  <si>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</si>
  <si>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</si>
  <si>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</si>
  <si>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</si>
  <si>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</si>
  <si>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</si>
  <si>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</si>
  <si>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</si>
  <si>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</si>
  <si>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</si>
  <si>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</si>
  <si>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</si>
  <si>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</si>
  <si>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</si>
  <si>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</si>
  <si>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</si>
  <si>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</si>
  <si>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</si>
  <si>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</si>
  <si>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</si>
  <si>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</si>
  <si>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</si>
  <si>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</si>
  <si>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</si>
  <si>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</si>
  <si>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</si>
  <si>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</si>
  <si>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</si>
  <si>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</si>
  <si>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</si>
  <si>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</si>
  <si>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</si>
  <si>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</si>
  <si>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</si>
  <si>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</si>
  <si>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</si>
  <si>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</si>
  <si>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</si>
  <si>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</si>
  <si>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</si>
  <si>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</si>
  <si>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</si>
  <si>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</si>
  <si>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</si>
  <si>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</si>
  <si>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</si>
  <si>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</si>
  <si>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</si>
  <si>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</si>
  <si>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</si>
  <si>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</si>
  <si>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</si>
  <si>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</si>
  <si>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</si>
  <si>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</si>
  <si>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</si>
  <si>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</si>
  <si>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</si>
  <si>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</si>
  <si>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</si>
  <si>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</si>
  <si>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</si>
  <si>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</si>
  <si>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</si>
  <si>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</si>
  <si>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</si>
  <si>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</si>
  <si>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</si>
  <si>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</si>
  <si>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</si>
  <si>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</si>
  <si>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</si>
  <si>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</si>
  <si>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</si>
  <si>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</si>
  <si>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</si>
  <si>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</si>
  <si>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</si>
  <si>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</si>
  <si>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</si>
  <si>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</si>
  <si>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</si>
  <si>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</si>
  <si>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</si>
  <si>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</si>
  <si>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</si>
  <si>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</si>
  <si>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</si>
  <si>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</si>
  <si>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</si>
  <si>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</si>
  <si>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</si>
  <si>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</si>
  <si>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</si>
  <si>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</si>
  <si>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</si>
  <si>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</si>
  <si>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</si>
  <si>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</si>
  <si>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</si>
  <si>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</si>
  <si>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</si>
  <si>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</si>
  <si>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</si>
  <si>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</si>
  <si>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</si>
  <si>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</si>
  <si>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</si>
  <si>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</si>
  <si>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</si>
  <si>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</si>
  <si>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</si>
  <si>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</si>
  <si>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</si>
  <si>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</si>
  <si>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</si>
  <si>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</si>
  <si>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</si>
  <si>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</si>
  <si>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</si>
  <si>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</si>
  <si>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</si>
  <si>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</si>
  <si>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</si>
  <si>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</si>
  <si>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</si>
  <si>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</si>
  <si>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</si>
  <si>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</si>
  <si>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</si>
  <si>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</si>
  <si>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</si>
  <si>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</si>
  <si>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</si>
  <si>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</si>
  <si>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</si>
  <si>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</si>
  <si>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</si>
  <si>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</si>
  <si>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</si>
  <si>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</si>
  <si>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</si>
  <si>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</si>
  <si>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</si>
  <si>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</si>
  <si>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</si>
  <si>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</si>
  <si>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</si>
  <si>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</si>
  <si>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</si>
  <si>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</si>
  <si>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</si>
  <si>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</si>
  <si>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</si>
  <si>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</si>
  <si>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</si>
  <si>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</si>
  <si>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</si>
  <si>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</si>
  <si>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</si>
  <si>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</si>
  <si>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</si>
  <si>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</si>
  <si>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</si>
  <si>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</si>
  <si>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</si>
  <si>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</si>
  <si>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</si>
  <si>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</si>
  <si>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</si>
  <si>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</si>
  <si>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</si>
  <si>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</si>
  <si>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</si>
  <si>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</si>
  <si>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</si>
  <si>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</si>
  <si>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</si>
  <si>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</si>
  <si>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</si>
  <si>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</si>
  <si>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</si>
  <si>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</si>
  <si>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</si>
  <si>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</si>
  <si>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</si>
  <si>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</si>
  <si>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</si>
  <si>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</si>
  <si>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</si>
  <si>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</si>
  <si>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</si>
  <si>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</si>
  <si>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</si>
  <si>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</si>
  <si>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</si>
  <si>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</si>
  <si>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</si>
  <si>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</si>
  <si>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</si>
  <si>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</si>
  <si>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</si>
  <si>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</si>
  <si>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</si>
  <si>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</si>
  <si>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</si>
  <si>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</si>
  <si>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</si>
  <si>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</si>
  <si>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</si>
  <si>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</si>
  <si>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</si>
  <si>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</si>
  <si>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</si>
  <si>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</si>
  <si>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</si>
  <si>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</si>
  <si>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</si>
  <si>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</si>
  <si>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</si>
  <si>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</si>
  <si>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</si>
  <si>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</si>
  <si>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</si>
  <si>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</si>
  <si>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</si>
  <si>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</si>
  <si>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</si>
  <si>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</si>
  <si>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</si>
  <si>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</si>
  <si>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</si>
  <si>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</si>
  <si>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</si>
  <si>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</si>
  <si>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</si>
  <si>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</si>
  <si>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</si>
  <si>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</si>
  <si>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</si>
  <si>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</si>
  <si>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</si>
  <si>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</si>
  <si>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</si>
  <si>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</si>
  <si>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</si>
  <si>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</si>
  <si>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</si>
  <si>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</si>
  <si>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</si>
  <si>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</si>
  <si>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</si>
  <si>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</si>
  <si>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</si>
  <si>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</si>
  <si>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</si>
  <si>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</si>
  <si>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</si>
  <si>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</si>
  <si>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</si>
  <si>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</si>
  <si>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</si>
  <si>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</si>
  <si>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</si>
  <si>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</si>
  <si>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</si>
  <si>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</si>
  <si>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</si>
  <si>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</si>
  <si>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</si>
  <si>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</si>
  <si>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</si>
  <si>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</si>
  <si>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</si>
  <si>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</si>
  <si>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</si>
  <si>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</si>
  <si>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</si>
  <si>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</si>
  <si>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</si>
  <si>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</si>
  <si>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</si>
  <si>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</si>
  <si>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</si>
  <si>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</si>
  <si>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</si>
  <si>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</si>
  <si>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</si>
  <si>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</si>
  <si>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</si>
  <si>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</si>
  <si>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</si>
  <si>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</si>
  <si>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</si>
  <si>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</si>
  <si>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</si>
  <si>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</si>
  <si>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</si>
  <si>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</si>
  <si>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</si>
  <si>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</si>
  <si>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</si>
  <si>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</si>
  <si>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</si>
  <si>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</si>
  <si>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</si>
  <si>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</si>
  <si>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</si>
  <si>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</si>
  <si>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</si>
  <si>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</si>
  <si>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</si>
  <si>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</si>
  <si>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</si>
  <si>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</si>
  <si>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</si>
  <si>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</si>
  <si>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</si>
  <si>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</si>
  <si>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</si>
  <si>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</si>
  <si>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</si>
  <si>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</si>
  <si>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</si>
  <si>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</si>
  <si>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</si>
  <si>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</si>
  <si>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</si>
  <si>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</si>
  <si>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</si>
  <si>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</si>
  <si>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</si>
  <si>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</si>
  <si>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</si>
  <si>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</si>
  <si>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</si>
  <si>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</si>
  <si>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</si>
  <si>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</si>
  <si>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</si>
  <si>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</si>
  <si>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</si>
  <si>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</si>
  <si>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</si>
  <si>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</si>
  <si>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</si>
  <si>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</si>
  <si>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</si>
  <si>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</si>
  <si>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</si>
  <si>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</si>
  <si>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</si>
  <si>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</si>
  <si>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</si>
  <si>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</si>
  <si>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</si>
  <si>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</si>
  <si>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</si>
  <si>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</si>
  <si>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</si>
  <si>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</si>
  <si>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</si>
  <si>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</si>
  <si>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</si>
  <si>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</si>
  <si>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</si>
  <si>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</si>
  <si>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</si>
  <si>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</si>
  <si>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</si>
  <si>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</si>
  <si>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</si>
  <si>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</si>
  <si>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</si>
  <si>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</si>
  <si>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</si>
  <si>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</si>
  <si>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</si>
  <si>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</si>
  <si>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</si>
  <si>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</si>
  <si>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</si>
  <si>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</si>
  <si>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</si>
  <si>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</si>
  <si>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</si>
  <si>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</si>
  <si>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</si>
  <si>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</si>
  <si>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</si>
  <si>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</si>
  <si>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</si>
  <si>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</si>
  <si>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</si>
  <si>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</si>
  <si>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</si>
  <si>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</si>
  <si>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</si>
  <si>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</si>
  <si>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</si>
  <si>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</si>
  <si>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</si>
  <si>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</si>
  <si>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</si>
  <si>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</si>
  <si>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</si>
  <si>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</si>
  <si>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</si>
  <si>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</si>
  <si>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</si>
  <si>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</si>
  <si>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</si>
  <si>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</si>
  <si>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</si>
  <si>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</si>
  <si>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</si>
  <si>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</si>
  <si>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</si>
  <si>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</si>
  <si>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</si>
  <si>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</si>
  <si>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</si>
  <si>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</si>
  <si>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</si>
  <si>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</si>
  <si>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</si>
  <si>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</si>
  <si>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</si>
  <si>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</si>
  <si>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</si>
  <si>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</si>
  <si>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</si>
  <si>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</si>
  <si>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</si>
  <si>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</si>
  <si>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</si>
  <si>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</si>
  <si>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</si>
  <si>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</si>
  <si>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</si>
  <si>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</si>
  <si>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</si>
  <si>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</si>
  <si>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</si>
  <si>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</si>
  <si>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</si>
  <si>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</si>
  <si>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</si>
  <si>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</si>
  <si>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</si>
  <si>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</si>
  <si>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</si>
  <si>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</si>
  <si>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</si>
  <si>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</si>
  <si>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</si>
  <si>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</si>
  <si>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</si>
  <si>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</si>
  <si>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</si>
  <si>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</si>
  <si>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</si>
  <si>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</si>
  <si>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</si>
  <si>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</si>
  <si>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</si>
  <si>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</si>
  <si>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</si>
  <si>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</si>
  <si>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</si>
  <si>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</si>
  <si>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</si>
  <si>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</si>
  <si>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</si>
  <si>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</si>
  <si>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</si>
  <si>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</si>
  <si>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</si>
  <si>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</si>
  <si>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</si>
  <si>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</si>
  <si>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</si>
  <si>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</si>
  <si>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</si>
  <si>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</si>
  <si>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</si>
  <si>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</si>
  <si>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</si>
  <si>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</si>
  <si>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</si>
  <si>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</si>
  <si>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</si>
  <si>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</si>
  <si>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</si>
  <si>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</si>
  <si>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</si>
  <si>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</si>
  <si>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</si>
  <si>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</si>
  <si>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</si>
  <si>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</si>
  <si>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</si>
  <si>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</si>
  <si>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</si>
  <si>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</si>
  <si>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</si>
  <si>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</si>
  <si>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</si>
  <si>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</si>
  <si>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</si>
  <si>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</si>
  <si>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</si>
  <si>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</si>
  <si>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</si>
  <si>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</si>
  <si>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</si>
  <si>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</si>
  <si>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</si>
  <si>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</si>
  <si>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</si>
  <si>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</si>
  <si>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</si>
  <si>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</si>
  <si>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</si>
  <si>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</si>
  <si>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</si>
  <si>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</si>
  <si>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</si>
  <si>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</si>
  <si>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</si>
  <si>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</si>
  <si>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</si>
  <si>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</si>
  <si>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</si>
  <si>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</si>
  <si>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</si>
  <si>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</si>
  <si>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</si>
  <si>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</si>
  <si>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</si>
  <si>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</si>
  <si>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</si>
  <si>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</si>
  <si>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</si>
  <si>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</si>
  <si>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</si>
  <si>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</si>
  <si>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</si>
  <si>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</si>
  <si>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</si>
  <si>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</si>
  <si>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</si>
  <si>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</si>
  <si>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</si>
  <si>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</si>
  <si>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</si>
  <si>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</si>
  <si>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</si>
  <si>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</si>
  <si>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</si>
  <si>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</si>
  <si>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</si>
  <si>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</si>
  <si>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</si>
  <si>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</si>
  <si>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</si>
  <si>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</si>
  <si>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</si>
  <si>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</si>
  <si>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</si>
  <si>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</si>
  <si>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</si>
  <si>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</si>
  <si>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</si>
  <si>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</si>
  <si>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</si>
  <si>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</si>
  <si>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</si>
  <si>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</si>
  <si>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</si>
  <si>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</si>
  <si>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</si>
  <si>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</si>
  <si>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</si>
  <si>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</si>
  <si>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</si>
  <si>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</si>
  <si>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</si>
  <si>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</si>
  <si>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</si>
  <si>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</si>
  <si>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</si>
  <si>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</si>
  <si>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</si>
  <si>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</si>
  <si>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</si>
  <si>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</si>
  <si>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</si>
  <si>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</si>
  <si>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</si>
  <si>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</si>
  <si>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</si>
  <si>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</si>
  <si>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</si>
  <si>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</si>
  <si>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</si>
  <si>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</si>
  <si>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</si>
  <si>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</si>
  <si>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</si>
  <si>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</si>
  <si>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</si>
  <si>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</si>
  <si>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</si>
  <si>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</si>
  <si>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</si>
  <si>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</si>
  <si>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</si>
  <si>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</si>
  <si>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</si>
  <si>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</si>
  <si>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</si>
  <si>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</si>
  <si>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</si>
  <si>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</si>
  <si>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</si>
  <si>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</si>
  <si>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</si>
  <si>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</si>
  <si>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</si>
  <si>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</si>
  <si>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</si>
  <si>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</si>
  <si>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</si>
  <si>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</si>
  <si>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</si>
  <si>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</si>
  <si>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</si>
  <si>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</si>
  <si>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</si>
  <si>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</si>
  <si>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</si>
  <si>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</si>
  <si>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</si>
  <si>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</si>
  <si>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</si>
  <si>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</si>
  <si>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</si>
  <si>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</si>
  <si>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</si>
  <si>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</si>
  <si>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</si>
  <si>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</si>
  <si>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</si>
  <si>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</si>
  <si>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</si>
  <si>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</si>
  <si>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</si>
  <si>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</si>
  <si>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</si>
  <si>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</si>
  <si>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</si>
  <si>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</si>
  <si>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</si>
  <si>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</si>
  <si>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</si>
  <si>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</si>
  <si>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</si>
  <si>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</si>
  <si>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</si>
  <si>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</si>
  <si>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</si>
  <si>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</si>
  <si>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</si>
  <si>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</si>
  <si>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</si>
  <si>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</si>
  <si>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</si>
  <si>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</si>
  <si>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</si>
  <si>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</si>
  <si>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</si>
  <si>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</si>
  <si>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</si>
  <si>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</si>
  <si>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</si>
  <si>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</si>
  <si>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</si>
  <si>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</si>
  <si>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</si>
  <si>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</si>
  <si>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</si>
  <si>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</si>
  <si>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</si>
  <si>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</si>
  <si>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</si>
  <si>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</si>
  <si>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</si>
  <si>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</si>
  <si>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</si>
  <si>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</si>
  <si>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</si>
  <si>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</si>
  <si>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</si>
  <si>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</si>
  <si>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</si>
  <si>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</si>
  <si>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</si>
  <si>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</si>
  <si>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</si>
  <si>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</si>
  <si>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</si>
  <si>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</si>
  <si>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</si>
  <si>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</si>
  <si>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</si>
  <si>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</si>
  <si>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</si>
  <si>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</si>
  <si>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</si>
  <si>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</si>
  <si>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</si>
  <si>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</si>
  <si>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</si>
  <si>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</si>
  <si>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</si>
  <si>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</si>
  <si>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</si>
  <si>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</si>
  <si>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</si>
  <si>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</si>
  <si>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</si>
  <si>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</si>
  <si>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</si>
  <si>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</si>
  <si>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</si>
  <si>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</si>
  <si>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</si>
  <si>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</si>
  <si>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</si>
  <si>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</si>
  <si>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</si>
  <si>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</si>
  <si>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</si>
  <si>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</si>
  <si>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</si>
  <si>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</si>
  <si>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</si>
  <si>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</si>
  <si>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</si>
  <si>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</si>
  <si>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</si>
  <si>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</si>
  <si>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</si>
  <si>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</si>
  <si>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</si>
  <si>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</si>
  <si>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</si>
  <si>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</si>
  <si>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</si>
  <si>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</si>
  <si>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</si>
  <si>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</si>
  <si>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</si>
  <si>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</si>
  <si>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</si>
  <si>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</si>
  <si>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</si>
  <si>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</si>
  <si>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</si>
  <si>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</si>
  <si>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</si>
  <si>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</si>
  <si>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</si>
  <si>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</si>
  <si>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</si>
  <si>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</si>
  <si>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</si>
  <si>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</si>
  <si>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</si>
  <si>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</si>
  <si>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</si>
  <si>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</si>
  <si>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</si>
  <si>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</si>
  <si>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</si>
  <si>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</si>
  <si>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</si>
  <si>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</si>
  <si>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</si>
  <si>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</si>
  <si>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</si>
  <si>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</si>
  <si>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</si>
  <si>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</si>
  <si>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</si>
  <si>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</si>
  <si>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</si>
  <si>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</si>
  <si>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</si>
  <si>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</si>
  <si>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</si>
  <si>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</si>
  <si>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</si>
  <si>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</si>
  <si>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</si>
  <si>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</si>
  <si>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</si>
  <si>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</si>
  <si>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</si>
  <si>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</si>
  <si>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</si>
  <si>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</si>
  <si>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</si>
  <si>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</si>
  <si>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</si>
  <si>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</si>
  <si>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</si>
  <si>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</si>
  <si>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</si>
  <si>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</si>
  <si>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</si>
  <si>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</si>
  <si>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</si>
  <si>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</si>
  <si>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</si>
  <si>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</si>
  <si>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</si>
  <si>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</si>
  <si>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</si>
  <si>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</si>
  <si>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</si>
  <si>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</si>
  <si>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</si>
  <si>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</si>
  <si>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</si>
  <si>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</si>
  <si>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</si>
  <si>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</si>
  <si>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</si>
  <si>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</si>
  <si>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</si>
  <si>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</si>
  <si>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</si>
  <si>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</si>
  <si>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</si>
  <si>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</si>
  <si>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</si>
  <si>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</si>
  <si>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</si>
  <si>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</si>
  <si>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</si>
  <si>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</si>
  <si>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</si>
  <si>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</si>
  <si>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</si>
  <si>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</si>
  <si>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</si>
  <si>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</si>
  <si>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</si>
  <si>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</si>
  <si>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</si>
  <si>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</si>
  <si>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</si>
  <si>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</si>
  <si>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</si>
  <si>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</si>
  <si>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</si>
  <si>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</si>
  <si>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</si>
  <si>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</si>
  <si>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</si>
  <si>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</si>
  <si>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</si>
  <si>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</si>
  <si>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</si>
  <si>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</si>
  <si>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</si>
  <si>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</si>
  <si>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</si>
  <si>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</si>
  <si>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</si>
  <si>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</si>
  <si>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</si>
  <si>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</si>
  <si>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</si>
  <si>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</si>
  <si>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</si>
  <si>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</si>
  <si>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</si>
  <si>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</si>
  <si>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</si>
  <si>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</si>
  <si>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</si>
  <si>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</si>
  <si>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</si>
  <si>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</si>
  <si>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</si>
  <si>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</si>
  <si>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</si>
  <si>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</si>
  <si>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</si>
  <si>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</si>
  <si>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</si>
  <si>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</si>
  <si>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</si>
  <si>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</si>
  <si>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</si>
  <si>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</si>
  <si>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</si>
  <si>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</si>
  <si>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</si>
  <si>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</si>
  <si>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</si>
  <si>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</si>
  <si>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</si>
  <si>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</si>
  <si>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</si>
  <si>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</si>
  <si>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</si>
  <si>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</si>
  <si>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</si>
  <si>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</si>
  <si>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</si>
  <si>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</si>
  <si>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</si>
  <si>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</si>
  <si>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</si>
  <si>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</si>
  <si>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</si>
  <si>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</si>
  <si>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</si>
  <si>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</si>
  <si>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</si>
  <si>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</si>
  <si>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</si>
  <si>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</si>
  <si>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</si>
  <si>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</si>
  <si>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</si>
  <si>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</si>
  <si>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</si>
  <si>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</si>
  <si>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</si>
  <si>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</si>
  <si>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</si>
  <si>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</si>
  <si>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</si>
  <si>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</si>
  <si>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</si>
  <si>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</si>
  <si>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</si>
  <si>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</si>
  <si>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</si>
  <si>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</si>
  <si>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</si>
  <si>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</si>
  <si>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</si>
  <si>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</si>
  <si>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</si>
  <si>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</si>
  <si>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</si>
  <si>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</si>
  <si>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</si>
  <si>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</si>
  <si>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</si>
  <si>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</si>
  <si>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</si>
  <si>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</si>
  <si>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</si>
  <si>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</si>
  <si>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</si>
  <si>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</si>
  <si>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</si>
  <si>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</si>
  <si>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</si>
  <si>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</si>
  <si>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</si>
  <si>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</si>
  <si>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</si>
  <si>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</si>
  <si>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</si>
  <si>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</si>
  <si>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</si>
  <si>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</si>
  <si>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</si>
  <si>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</si>
  <si>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</si>
  <si>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</si>
  <si>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</si>
  <si>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</si>
  <si>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</si>
  <si>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</si>
  <si>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</si>
  <si>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</si>
  <si>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</si>
  <si>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</si>
  <si>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</si>
  <si>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</si>
  <si>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</si>
  <si>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</si>
  <si>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</si>
  <si>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</si>
  <si>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</si>
  <si>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</si>
  <si>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</si>
  <si>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</si>
  <si>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</si>
  <si>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</si>
  <si>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</si>
  <si>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</si>
  <si>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</si>
  <si>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</si>
  <si>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</si>
  <si>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</si>
  <si>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</si>
  <si>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</si>
  <si>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</si>
  <si>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</si>
  <si>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</si>
  <si>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</si>
  <si>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</si>
  <si>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</si>
  <si>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</si>
  <si>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</si>
  <si>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</si>
  <si>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</si>
  <si>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</si>
  <si>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</si>
  <si>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</si>
  <si>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</si>
  <si>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</si>
  <si>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</si>
  <si>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</si>
  <si>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</si>
  <si>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</si>
  <si>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</si>
  <si>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</si>
  <si>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</si>
  <si>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</si>
  <si>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</si>
  <si>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</si>
  <si>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</si>
  <si>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</si>
  <si>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</si>
  <si>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</si>
  <si>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</si>
  <si>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</si>
  <si>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</si>
  <si>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</si>
  <si>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</si>
  <si>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</si>
  <si>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</si>
  <si>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</si>
  <si>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</si>
  <si>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</si>
  <si>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</si>
  <si>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</si>
  <si>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</si>
  <si>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</si>
  <si>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</si>
  <si>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</si>
  <si>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</si>
  <si>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</si>
  <si>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</si>
  <si>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</si>
  <si>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</si>
  <si>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</si>
  <si>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</si>
  <si>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</si>
  <si>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</si>
  <si>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</si>
  <si>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</si>
  <si>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</si>
  <si>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</si>
  <si>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</si>
  <si>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</si>
  <si>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</si>
  <si>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</si>
  <si>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</si>
  <si>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</si>
  <si>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</si>
  <si>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</si>
  <si>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</si>
  <si>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</si>
  <si>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</si>
  <si>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</si>
  <si>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</si>
  <si>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</si>
  <si>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</si>
  <si>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</si>
  <si>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</si>
  <si>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</si>
  <si>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</si>
  <si>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</si>
  <si>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</si>
  <si>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</si>
  <si>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</si>
  <si>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</si>
  <si>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</si>
  <si>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</si>
  <si>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</si>
  <si>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</si>
  <si>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</si>
  <si>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</si>
  <si>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</si>
  <si>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</si>
  <si>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</si>
  <si>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</si>
  <si>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</si>
  <si>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</si>
  <si>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</si>
  <si>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</si>
  <si>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</si>
  <si>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</si>
  <si>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</si>
  <si>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</si>
  <si>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</si>
  <si>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</si>
  <si>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</si>
  <si>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</si>
  <si>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</si>
  <si>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</si>
  <si>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</si>
  <si>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</si>
  <si>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</si>
  <si>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</si>
  <si>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</si>
  <si>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</si>
  <si>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</si>
  <si>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</si>
  <si>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</si>
  <si>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</si>
  <si>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</si>
  <si>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</si>
  <si>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</si>
  <si>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</si>
  <si>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</si>
  <si>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</si>
  <si>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</si>
  <si>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</si>
  <si>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</si>
  <si>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</si>
  <si>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</si>
  <si>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</si>
  <si>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</si>
  <si>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</si>
  <si>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</si>
  <si>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</si>
  <si>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</si>
  <si>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</si>
  <si>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</si>
  <si>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</si>
  <si>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</si>
  <si>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</si>
  <si>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</si>
  <si>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</si>
  <si>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</si>
  <si>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</si>
  <si>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</si>
  <si>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</si>
  <si>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</si>
  <si>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</si>
  <si>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</si>
  <si>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</si>
  <si>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</si>
  <si>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</si>
  <si>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</si>
  <si>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</si>
  <si>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</si>
  <si>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</si>
  <si>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</si>
  <si>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</si>
  <si>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</si>
  <si>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</si>
  <si>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</si>
  <si>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</si>
  <si>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</si>
  <si>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</si>
  <si>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</si>
  <si>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</si>
  <si>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</si>
  <si>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</si>
  <si>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</si>
  <si>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</si>
  <si>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</si>
  <si>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</si>
  <si>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</si>
  <si>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</si>
  <si>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</si>
  <si>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</si>
  <si>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</si>
  <si>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</si>
  <si>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</si>
  <si>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</si>
  <si>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</si>
  <si>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</si>
  <si>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</si>
  <si>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</si>
  <si>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</si>
  <si>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</si>
  <si>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</si>
  <si>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</si>
  <si>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</si>
  <si>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</si>
  <si>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</si>
  <si>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</si>
  <si>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</si>
  <si>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</si>
  <si>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</si>
  <si>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</si>
  <si>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</si>
  <si>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</si>
  <si>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</si>
  <si>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</si>
  <si>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</si>
  <si>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</si>
  <si>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</si>
  <si>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</si>
  <si>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</si>
  <si>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</si>
  <si>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At site Main door lock Chaking Access</t>
  </si>
  <si>
    <t xml:space="preserve"> PCM-20250215-00000830 </t>
  </si>
  <si>
    <t>LTE site still down and  site located in aramco area access issue need special permission</t>
  </si>
  <si>
    <t>NO PCM</t>
  </si>
  <si>
    <t>Family building access night door close // Team dispatched need 60 mins</t>
  </si>
  <si>
    <t>PCM-20251123-00000622</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</si>
  <si>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</si>
  <si>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</si>
  <si>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</si>
  <si>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</si>
  <si>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</si>
  <si>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</si>
  <si>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</si>
  <si>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</si>
  <si>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</si>
  <si>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</si>
  <si>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</si>
  <si>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PCM-20251123-00000719</t>
  </si>
  <si>
    <t xml:space="preserve">ETA 50 min </t>
  </si>
  <si>
    <t xml:space="preserve">ETA 90 min </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</si>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</sst>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tabSelected="1" workbookViewId="0">
      <selection activeCell="A3" sqref="A3:XFD3"/>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321.4896141203717</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3.4741319446766283E-2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45984.438039930559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45984.438039930559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45984.438039930559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45984.438040046298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45984.438040046298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45984.438040046298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45984.438040046298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45984.438040046298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45984.438040046298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45984.438040046298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45984.438040046298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45984.438040046298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45984.438040046298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45984.438040046298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45984.438040046298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45984.438040046298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45984.438040046298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45984.438040046298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45984.438040046298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45984.438040046298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45984.438040046298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45984.438040046298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45984.438040046298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45984.438040046298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45984.438040046298</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45984.438040046298</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45984.438040046298</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45984.438040046298</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45984.438040046298</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45984.438040046298</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998EF5F7-E18C-45E9-B04F-BE9735D447E4}"/>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159.43820208333636</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2</v>
      </c>
      <c r="D4" s="18" t="s">
        <v>20546</v>
      </c>
      <c r="E4" s="84" t="s">
        <v>39021</v>
      </c>
      <c r="F4" s="103">
        <v>45984.376087962963</v>
      </c>
      <c r="G4" s="104">
        <f ca="1">IFERROR(NOW()-F4,"-")</f>
        <v>6.1952083335199859E-2</v>
      </c>
      <c r="H4" s="103">
        <v>45984.369143518517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1</v>
      </c>
      <c r="D5" s="18" t="s">
        <v>17733</v>
      </c>
      <c r="E5" s="84" t="s">
        <v>39021</v>
      </c>
      <c r="F5" s="103">
        <v>45984.387418981481</v>
      </c>
      <c r="G5" s="104">
        <f ca="1">IFERROR(NOW()-F5,"-")</f>
        <v>5.0621064816368744E-2</v>
      </c>
      <c r="H5" s="103">
        <v>45984.381168981483</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45984.438040046298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45984.438040046298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45984.438040046298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45984.438040046298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45984.438040046298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45984.438040046298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45984.438040046298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45984.438040046298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45984.438040046298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45984.438040046298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45984.438040046298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45984.438040046298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45984.438040046298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45984.438040046298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45984.438040046298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45984.438040046298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45984.438040046298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45984.438040046298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45984.438040046298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45984.438040046298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45984.438040046298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45984.438040046298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45984.438040046298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45984.438040046298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45984.438040046298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45984.438040046298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45984.438040046298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45984.438040046298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45984.438040046298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45984.438040046298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45984.438040046298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45984.438040046298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45984.438040046298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45984.438040046298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45984.438040046298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45984.438040046298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45984.438040046298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45984.438040046298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45984.438040046298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45984.438040046298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45984.438040046298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45984.438040046298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45984.438040046298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45984.438040046298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45984.438040046298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45984.438040046298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45984.438040046298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45984.438040046298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45984.438040046298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45984.438040046298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45984.438040046298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45984.438040046298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45984.438040046298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45984.438040046298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45984.438040046298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45984.438040046298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45984.438040046298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45984.438040046298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45984.438040046298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45984.438040046298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45984.438040046298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45984.438040046298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45984.438040046298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45984.438040046298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45984.438040046298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45984.438040046298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45984.438040046298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45984.438040046298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45984.438040046298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45984.438040046298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45984.438040046298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45984.438040046298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45984.438040046298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45984.438040046298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45984.438040046298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45984.438040046298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45984.438040046298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45984.438040046298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45984.438040046298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45984.438040046298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45984.438040046298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45984.438040046298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45984.438040046298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45984.438040046298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45984.438040046298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45984.438040046298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45984.438040046298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45984.438040046298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45984.438040046298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45984.438040046298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45984.438040046298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45984.438040046298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45984.438040046298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45984.438040046298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45984.438040046298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45984.438040046298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45984.438040046298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45984.438040046298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45984.438040046298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45984.438040046298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45984.438040046298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45984.438040046298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45984.438040046298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45984.438040046298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45984.438040046298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45984.438040046298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45984.438040046298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45984.438040046298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45984.438040046298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45984.438040046298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45984.438040046298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45984.438040046298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45984.438040046298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45984.438040046298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45984.438040046298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45984.438040046298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45984.438040046298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45984.438040046298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45984.438040046298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45984.438040046298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45984.438040046298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45984.438040046298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45984.438040046298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45984.438040046298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45984.438040046298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45984.438040046298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45984.438040046298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45984.438040046298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45984.438040046298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45984.438040046298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45984.438040046298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45984.438040046298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45984.438040046298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45984.438040046298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45984.438040046298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45984.438040046298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45984.438040046298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45984.438040046298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45984.438040046298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45984.438040046298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45984.438040046298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45984.438040046298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45984.438040046298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45984.438040046298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45984.438040046298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45984.438040046298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45984.438040046298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45984.438040046298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45984.438040046298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45984.438040046298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45984.438040046298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45984.438040046298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45984.438040046298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45984.438040046298</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45984.438040046298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45984.438040046298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45984.438040046298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45984.438040046298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45984.438040046298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45984.438040046298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45984.438040046298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45984.438040046298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45984.438040046298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45984.438040046298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45984.438040046298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45984.438040046298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45984.438040046298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45984.438040046298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45984.438040046298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45984.438040046298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45984.438040046298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45984.438040046298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45984.438040046298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45984.438040046298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45984.438040046298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45984.438040046298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45984.438040046298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45984.438040046298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45984.438040046298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45984.438040046298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45984.438040046298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45984.438040046298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45984.438040046298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45984.438040046298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45984.438040046298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45984.438040046298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45984.438040046298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45984.438040046298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45984.438040046298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45984.438040046298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45984.438040046298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45984.438040046298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45984.438040046298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45984.438040046298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45984.438040046298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45984.438040046298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45984.438040046298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45984.438040046298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45984.438040046298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45984.438040046298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45984.438040046298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45984.438040046298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45984.438040046298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45984.438040046298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45984.438040046298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45984.438040046298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45984.438040046298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45984.438040046298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45984.438040046298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45984.438040046298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45984.438040046298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45984.438040046298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45984.438040046298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45984.438040046298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45984.438040046298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45984.438040046298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45984.438040046298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45984.438040046298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45984.438040046298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45984.438040046298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45984.438040046298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45984.438040046298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45984.438040046298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45984.438040046298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45984.438040046298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45984.438040046298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45984.438040046298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45984.438040046298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45984.438040046298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45984.438040046298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45984.438040046298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45984.438040046298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45984.438040046298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45984.438040046298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45984.438040046298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45984.438040046298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45984.438040046298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45984.438040046298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45984.438040046298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45984.438040046298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45984.438040046298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45984.438040046298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45984.438040046298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45984.438040046298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45984.438040046298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45984.438040046298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45984.438040046298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45984.438040046298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45984.438040046298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45984.438040046298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45984.438040046298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45984.438040046298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45984.438040046298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45984.438040046298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45984.438040046298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45984.438040046298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45984.438040046298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45984.438040046298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45984.438040046298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45984.438040046298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45984.438040046298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45984.438040046298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45984.438040046298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45984.438040046298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45984.438040046298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45984.438040046298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45984.438040046298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45984.438040046298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45984.438040046298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45984.438040046298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45984.438040046298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45984.438040046298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45984.438040046298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45984.438040046298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45984.438040046298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45984.438040046298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45984.438040046298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45984.438040046298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45984.438040046298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45984.438040046298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45984.438040046298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45984.438040046298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45984.438040046298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45984.438040046298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45984.438040046298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45984.438040046298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45984.438040046298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45984.438040046298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45984.438040046298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45984.438040046298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45984.438040046298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45984.438040046298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45984.438040046298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45984.438040046298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45984.438040046298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45984.438040046298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45984.438040046298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45984.438040046298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45984.438040046298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45984.438040046298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45984.438040046298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45984.438040046298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45984.438040046298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45984.438040046298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45984.438040046298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45984.438040046298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45984.438040046298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45984.438040046298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45984.438040046298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45984.438040046298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45984.438040046298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45984.438040046298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45984.438040046298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45984.438040046298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45984.438040046298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45984.438040046298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45984.438040046298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45984.438040046298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45984.438040046298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45984.438040046298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45984.438040046298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45984.438040046298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45984.438040046298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45984.438040046298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45984.438040046298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45984.438040046298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45984.438040046298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45984.438040046298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45984.438040046298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45984.438040046298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45984.438040046298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45984.438040046298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45984.438040046298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45984.438040046298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45984.438040046298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45984.438040046298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45984.438040046298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45984.438040046298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45984.438040046298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45984.438040046298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45984.438040046298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45984.438040046298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45984.438040046298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45984.438040046298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45984.438040046298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45984.438040046298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45984.438040046298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45984.438040046298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45984.438040046298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45984.438040046298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45984.438040046298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45984.438040046298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45984.438040046298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45984.438040046298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45984.438040046298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45984.438040046298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45984.438040046298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45984.438040046298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45984.438040046298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45984.438040046298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45984.438040046298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45984.438040046298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45984.438040046298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45984.438040046298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45984.438040046298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45984.438040046298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45984.438040046298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45984.438040046298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45984.438040046298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45984.438040046298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45984.438040046298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45984.438040046298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45984.438040046298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45984.438040046298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45984.438040046298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45984.438040046298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45984.438040046298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45984.438040046298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45984.438040046298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45984.438040046298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45984.438040046298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45984.438040046298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45984.438040046298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45984.438040046298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45984.438040046298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45984.438040046298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45984.438040046298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45984.438040046298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45984.438040046298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45984.438040046298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45984.438040046298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45984.438040046298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45984.438040046298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45984.438040046298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45984.438040046298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45984.438040046298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45984.438040046298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45984.438040046298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45984.438040046298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45984.438040046298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45984.438040046298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45984.438040046298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45984.438040046298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45984.438040046298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45984.438040046298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45984.438040046298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45984.438040046298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45984.438040046298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45984.438040046298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45984.438040046298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45984.438040046298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45984.438040046298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45984.438040046298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45984.438040046298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45984.438040046298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45984.438040046298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45984.438040046298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45984.438040046298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45984.438040046298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45984.438040046298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45984.438040046298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45984.438040046298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45984.438040046298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45984.438040046298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45984.438040046298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45984.438040046298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45984.438040046298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45984.438040046298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45984.438040046298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45984.438040046298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45984.438040046298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45984.438040046298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45984.438040046298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45984.438040046298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45984.438040046298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45984.438040046298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45984.438040046298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45984.438040046298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45984.438040046298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45984.438040046298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45984.438040046298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45984.438040046298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45984.438040046298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45984.438040046298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45984.438040046298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45984.438040046298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45984.438040046298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45984.438040046298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45984.438040046298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45984.438040046298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45984.438040046298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45984.438040046298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45984.438040046298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45984.438040046298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45984.438040046298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45984.438040046298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45984.438040046298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45984.438040046298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45984.438040046298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45984.438040046298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45984.438040046298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45984.438040046298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45984.438040046298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45984.438040046298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45984.438040046298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45984.438040046298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45984.438040046298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45984.438040046298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45984.438040046298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45984.438040046298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45984.438040046298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45984.438040046298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45984.438040046298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45984.438040046298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45984.438040046298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45984.438040046298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45984.438040046298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45984.438040046298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45984.438040046298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45984.438040046298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45984.438040046298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45984.438040046298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45984.438040046298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45984.438040046298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45984.438040046298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45984.438040046298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45984.438040046298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45984.438040046298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45984.438040046298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45984.438040046298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45984.438040046298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45984.438040046298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45984.438040046298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45984.438040046298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45984.438040046298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45984.438040046298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45984.438040046298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45984.438040046298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45984.438040046298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45984.438040046298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45984.438040046298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45984.438040046298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45984.438040046298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45984.438040046298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45984.438040046298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45984.438040046298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45984.438040046298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45984.438040046298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45984.438040046298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45984.438040046298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45984.438040046298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45984.438040046298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45984.438040046298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45984.438040046298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45984.438040046298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45984.438040046298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45984.438040046298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45984.438040046298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45984.438040046298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45984.438040046298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45984.438040046298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45984.438040046298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45984.438040046298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45984.438040046298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45984.438040046298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45984.438040046298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45984.438040046298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45984.438040046298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45984.438040046298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45984.438040046298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45984.438040046298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45984.438040046298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45984.438040046298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45984.438040046298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45984.438040046298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45984.438040046298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45984.438040046298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45984.438040046298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45984.438040046298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45984.438040046298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45984.438040046298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45984.438040046298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45984.438040046298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45984.438040046298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45984.438040046298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45984.438040046298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45984.438040046298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45984.438040046298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45984.438040046298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45984.438040046298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45984.438040046298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45984.438040046298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45984.438040046298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45984.438040046298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45984.438040046298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45984.438040046298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45984.438040046298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45984.438040046298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45984.438040046298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45984.438040046298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45984.438040046298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45984.438040046298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45984.438040046298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45984.438040046298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45984.438040046298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45984.438040046298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45984.438040046298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45984.438040046298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45984.438040046298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45984.438040046298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45984.438040046298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45984.438040046298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45984.438040046298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45984.438040046298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45984.438040046298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45984.438040046298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45984.438040046298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45984.438040046298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45984.438040046298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45984.438040046298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45984.438040046298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45984.438040046298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45984.438040046298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45984.438040046298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45984.438040046298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45984.438040046298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45984.438040046298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45984.438040046298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45984.438040046298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45984.438040046298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45984.438040046298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45984.438040046298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45984.438040046298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45984.438040046298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45984.438040046298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45984.438040046298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45984.438040046298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45984.438040046298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45984.438040046298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45984.438040046298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45984.438040046298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45984.438040046298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45984.438040046298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45984.438040046298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45984.438040046298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45984.438040046298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45984.438040046298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45984.438040046298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45984.438040046298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45984.438040046298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45984.438040046298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45984.438040046298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45984.438040046298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45984.438040046298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45984.438040046298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45984.438040046298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45984.438040046298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45984.438040046298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45984.438040046298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45984.438040046298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45984.438040046298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45984.438040046298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45984.438040046298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45984.438040046298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45984.438040046298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45984.438040046298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45984.438040046298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45984.438040046298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45984.438040046298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45984.438040046298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45984.438040046298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45984.438040046298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45984.438040046298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45984.438040046298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45984.438040046298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45984.438040046298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45984.438040046298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45984.438040046298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45984.438040046298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45984.438040046298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45984.438040046298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45984.438040046298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45984.438040046298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45984.438040046298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45984.438040046298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45984.438040046298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45984.438040046298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45984.438040046298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45984.438040046298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45984.438040046298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45984.438040046298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45984.438040046298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45984.438040046298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45984.438040046298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45984.438040046298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45984.438040046298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45984.438040046298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45984.438040046298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45984.438040046298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45984.438040046298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45984.438040046298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45984.438040046298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45984.438040046298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45984.438040046298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45984.438040046298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45984.438040046298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45984.438040046298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45984.438040046298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45984.438040046298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45984.438040046298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45984.438040046298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45984.438040046298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45984.438040046298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45984.438040046298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45984.438040046298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45984.438040046298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45984.438040046298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45984.438040046298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45984.438040046298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45984.438040046298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45984.438040046298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45984.438040046298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45984.438040046298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45984.438040046298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45984.438040046298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45984.438040046298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45984.438040046298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45984.438040046298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45984.438040046298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45984.438040046298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45984.438040046298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45984.438040046298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45984.438040046298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45984.438040046298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45984.438040046298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45984.438040046298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45984.438040046298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45984.438040046298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45984.438040046298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45984.438040046298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45984.438040046298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45984.438040046298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45984.438040046298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45984.438040046298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45984.438040046298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45984.438040046298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45984.438040046298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45984.438040046298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45984.438040046298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45984.438040046298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45984.438040046298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45984.438040046298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45984.438040046298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45984.438040046298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45984.438040046298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45984.438040046298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45984.438040046298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45984.438040046298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45984.438040046298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45984.438040046298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45984.438040046298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45984.438040046298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45984.438040046298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45984.438040046298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45984.438040046298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45984.438040046298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45984.438040046298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45984.438040046298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45984.438040046298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45984.438040046298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45984.438040046298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45984.438040046298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45984.438040046298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45984.438040046298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45984.438040046298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45984.438040046298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45984.438040046298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45984.438040046298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45984.438040046298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45984.438040046298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45984.438040046298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45984.438040046298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45984.438040046298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45984.438040046298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45984.438040046298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45984.438040046298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45984.438040046298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45984.438040046298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45984.438040046298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45984.438040046298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45984.438040046298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45984.438040046298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45984.438040046298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45984.438040046298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45984.438040046298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45984.438040046298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45984.438040046298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45984.438040046298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45984.438040046298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45984.438040046298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45984.438040046298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45984.438040046298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45984.438040046298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45984.438040046298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45984.438040046298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45984.438040046298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45984.438040046298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45984.438040046298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45984.438040046298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45984.438040046298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45984.438040046298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45984.438040046298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45984.438040046298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45984.438040046298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45984.438040046298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45984.438040046298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45984.438040046298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45984.438040046298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45984.438040046298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45984.438040046298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45984.438040046298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45984.438040046298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45984.438040046298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45984.438040046298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45984.438040046298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45984.438040046298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45984.438040046298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45984.438040046298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45984.438040046298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45984.438040046298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45984.438040046298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45984.438040046298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45984.438040046298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45984.438040046298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45984.438040046298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45984.438040046298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45984.438040046298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45984.438040046298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45984.438040046298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45984.438040046298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45984.438040046298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45984.438040046298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45984.438040046298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45984.438040046298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45984.438040046298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45984.438040046298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45984.438040046298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45984.438040046298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45984.438040046298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45984.438040046298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45984.438040046298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45984.438040046298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45984.438040046298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45984.438040046298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45984.438040046298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45984.438040046298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45984.438040046298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45984.438040046298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45984.438040046298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45984.438040046298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45984.438040046298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45984.438040046298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45984.438040046298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45984.438040046298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45984.438040046298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45984.438040046298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45984.438040046298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45984.438040046298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45984.438040046298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45984.438040046298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45984.438040046298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45984.438040046298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45984.438040046298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45984.438040046298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45984.438040046298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45984.438040046298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45984.438040046298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45984.438040046298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45984.438040046298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45984.438040046298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45984.438040046298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45984.438040046298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45984.438040046298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45984.438040046298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45984.438040046298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45984.438040046298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45984.438040046298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45984.438040046298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45984.438040046298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45984.438040046298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45984.438040046298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45984.438040046298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45984.438040046298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45984.438040046298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45984.438040046298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45984.438040046298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45984.438040046298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45984.438040046298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45984.438040046298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45984.438040046298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45984.438040046298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45984.438040046298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45984.438040046298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45984.438040046298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45984.438040046298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45984.438040046298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45984.438040046298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45984.438040046298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45984.438040046298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45984.438040046298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45984.438040046298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45984.438040046298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45984.438040046298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45984.438040046298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45984.438040046298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45984.438040046298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45984.438040046298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45984.438040046298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45984.438040046298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45984.438040046298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45984.438040046298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45984.438040046298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45984.438040046298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45984.438040046298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45984.438040046298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45984.438040046298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45984.438040046298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45984.438040046298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45984.438040046298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45984.438040046298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45984.438040046298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45984.438040046298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45984.438040046298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45984.438040046298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45984.438040046298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45984.438040046298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45984.438040046298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45984.438040046298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45984.438040046298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45984.438040046298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45984.438040046298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45984.438040046298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45984.438040046298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45984.438040046298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45984.438040046298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45984.438040046298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45984.438040046298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45984.438040046298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45984.438040046298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45984.438040046298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45984.438040046298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45984.438040046298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45984.438040046298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45984.438040046298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45984.438040046298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45984.438040046298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45984.438040046298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45984.438040046298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45984.438040046298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45984.438040046298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45984.438040046298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45984.438040046298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45984.438040046298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45984.438040046298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45984.438040046298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45984.438040046298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45984.438040046298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45984.438040046298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45984.438040046298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45984.438040046298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45984.438040046298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45984.438040046298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45984.438040046298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45984.438040046298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45984.438040046298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45984.438040046298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45984.438040046298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45984.438040046298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45984.438040046298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45984.438040046298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45984.438040046298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45984.438040046298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45984.438040046298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45984.438040046298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45984.438040046298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45984.438040046298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45984.438040046298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45984.438040046298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45984.438040046298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45984.438040046298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45984.438040046298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45984.438040046298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45984.438040046298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45984.438040046298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45984.438040046298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45984.438040046298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45984.438040046298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45984.438040046298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45984.438040046298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45984.438040046298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45984.438040046298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45984.438040046298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45984.438040046298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45984.438040046298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45984.438040046298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45984.438040046298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45984.438040046298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45984.438040046298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45984.438040046298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45984.438040046298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45984.438040046298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45984.438040046298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45984.438040046298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45984.438040046298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45984.438040046298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45984.438040046298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45984.438040046298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45984.438040046298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45984.438040046298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45984.438040046298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45984.438040046298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45984.438040046298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45984.438040046298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45984.438040046298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45984.438040046298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45984.438040046298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45984.438040046298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45984.438040046298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45984.438040046298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45984.438040046298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45984.438040046298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45984.438040046298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45984.438040046298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45984.438040046298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45984.438040046298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45984.438040046298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45984.438040046298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45984.438040046298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45984.438040046298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45984.438040046298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45984.438040046298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45984.438040046298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45984.438040046298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45984.438040046298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45984.438040046298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45984.438040046298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45984.438040046298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45984.438040046298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45984.438040046298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45984.438040046298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45984.438040046298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45984.438040046298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45984.438040046298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45984.438040046298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45984.438040046298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45984.438040046298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45984.438040046298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45984.438040046298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45984.438040046298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45984.438040046298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45984.438040046298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45984.438040046298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45984.438040046298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45984.438040046298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45984.438040046298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45984.438040046298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45984.438040046298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45984.438040046298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45984.438040046298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45984.438040046298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45984.438040046298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45984.438040046298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45984.438040046298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45984.438040046298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45984.438040046298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45984.438040046298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45984.438040046298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45984.438040046298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45984.438040046298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45984.438040046298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45984.438040046298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45984.438040046298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45984.438040046298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45984.438040046298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45984.438040046298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45984.438040046298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45984.438040046298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45984.438040046298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45984.438040046298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45984.438040046298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45984.438040046298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45984.438040046298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45984.438040046298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45984.438040046298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45984.438040046298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45984.438040046298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45984.438040046298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45984.438040046298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45984.438040046298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45984.438040046298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45984.438040046298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45984.438040046298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45984.438040046298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45984.438040046298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45984.438040046298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45984.438040046298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45984.438040046298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45984.438040046298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45984.438040046298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45984.438040046298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45984.438040046298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45984.438040046298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45984.438040046298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45984.438040046298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45984.438040046298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45984.438040046298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45984.438040046298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45984.438040046298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45984.438040046298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45984.438040046298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45984.438040046298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45984.438040046298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45984.438040046298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45984.438040046298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45984.438040046298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45984.438040046298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45984.438040046298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45984.438040046298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45984.438040046298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45984.438040046298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45984.438040046298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45984.438040046298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45984.438040046298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45984.438040046298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45984.438040046298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45984.438040046298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45984.438040046298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45984.438040046298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45984.438040046298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45984.438040046298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45984.438040046298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45984.438040046298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45984.438040046298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45984.438040046298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45984.438040046298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45984.438040046298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45984.438040046298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45984.438040046298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45984.438040046298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45984.438040046298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45984.438040046298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45984.438040046298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45984.438040046298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45984.438040046298</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280.95732245370164</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1</v>
      </c>
      <c r="D3" s="91" t="s">
        <v>38804</v>
      </c>
      <c r="E3" s="94" t="s">
        <v>39021</v>
      </c>
      <c r="F3" s="95"/>
      <c r="G3" s="96">
        <f ca="1">IFERROR(NOW()-F3,"")</f>
        <v>45984.438039930559</v>
      </c>
      <c r="H3" s="95">
        <v>45983.94866898148</v>
      </c>
      <c r="I3" s="113" t="str">
        <f>IFERROR(VLOOKUP(D3,DB!A:F,6,0),"")</f>
        <v>Sceco</v>
      </c>
      <c r="J3" s="113" t="str">
        <f>IFERROR(VLOOKUP(D3,DB!A:G,7,0),"")</f>
        <v>In progress</v>
      </c>
      <c r="K3" s="97" t="s">
        <v>39115</v>
      </c>
      <c r="L3" s="91" t="str">
        <f>IFERROR(VLOOKUP(D3,DB!A:I,9,0),"")</f>
        <v>Latis</v>
      </c>
    </row>
    <row r="4" spans="1:16" ht="15" customHeight="1">
      <c r="A4" s="113" t="s">
        <v>39116</v>
      </c>
      <c r="B4" s="113" t="str">
        <f>IFERROR(VLOOKUP(D4,DB!A:K,11,0),"")</f>
        <v>R4</v>
      </c>
      <c r="C4" s="93">
        <v>2</v>
      </c>
      <c r="D4" s="91" t="s">
        <v>36675</v>
      </c>
      <c r="E4" s="94" t="s">
        <v>39021</v>
      </c>
      <c r="F4" s="95">
        <v>45984.382800925923</v>
      </c>
      <c r="G4" s="96">
        <f ca="1">IFERROR(NOW()-F4,"")</f>
        <v>5.523900463595055E-2</v>
      </c>
      <c r="H4" s="95">
        <v>45984.35125</v>
      </c>
      <c r="I4" s="113" t="str">
        <f>IFERROR(VLOOKUP(D4,DB!A:F,6,0),"")</f>
        <v>SCECO</v>
      </c>
      <c r="J4" s="113" t="str">
        <f>IFERROR(VLOOKUP(D4,DB!A:G,7,0),"")</f>
        <v>Vandalized</v>
      </c>
      <c r="K4" s="97" t="s">
        <v>39117</v>
      </c>
      <c r="L4" s="91" t="str">
        <f>IFERROR(VLOOKUP(D4,DB!A:I,9,0),"")</f>
        <v>Latis</v>
      </c>
    </row>
    <row r="5" spans="1:16" ht="15" customHeight="1">
      <c r="A5" s="113"/>
      <c r="B5" s="113" t="str">
        <f>IFERROR(VLOOKUP(D5,DB!A:K,11,0),"")</f>
        <v/>
      </c>
      <c r="C5" s="93"/>
      <c r="D5" s="91"/>
      <c r="E5" s="94"/>
      <c r="F5" s="95"/>
      <c r="G5" s="96">
        <f t="shared" ref="G5:G56" ca="1" si="0">IFERROR(NOW()-F5,"")</f>
        <v>45984.438040046298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45984.438040046298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45984.438040046298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45984.438040046298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45984.438040046298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45984.438040046298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45984.438040046298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45984.438040046298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45984.438040046298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45984.438040046298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45984.438040046298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45984.438040046298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45984.438040046298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45984.438040046298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45984.438040046298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45984.438040046298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45984.438040046298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45984.438040046298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45984.438040046298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45984.438040046298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45984.438040046298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45984.438040046298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45984.438040046298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45984.438040046298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45984.438040046298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45984.438040046298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45984.438040046298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45984.438040046298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45984.438040046298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45984.438040046298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45984.438040046298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45984.438040046298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45984.438040046298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45984.438040046298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45984.438040046298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45984.438040046298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45984.438040046298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45984.438040046298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45984.438040046298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45984.438040046298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45984.438040046298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45984.438040046298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45984.438040046298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45984.438040046298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45984.438040046298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45984.438040046298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45984.438040046298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45984.438040046298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45984.438040046298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45984.438040046298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45984.438040046298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45984.438040046298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45984.438040046298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45984.438040046298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45984.438040046298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45984.438040046298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45984.438040046298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45984.438040046298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45984.438040046298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45984.438040046298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45984.438040046298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45984.438040046298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45984.438040046298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45984.438040046298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45984.438040046298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45984.438040046298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45984.438040046298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45984.438040046298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45984.438040046298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45984.438040046298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45984.438040046298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45984.438040046298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45984.438040046298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45984.438040046298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45984.438040046298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45984.438040046298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45984.438040046298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45984.438040046298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45984.438040046298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45984.438040046298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45984.438040046298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45984.438040046298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45984.438040046298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45984.438040046298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45984.438040046298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45984.438040046298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45984.438040046298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45984.438040046298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45984.438040046298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45984.438040046298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45984.438040046298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45984.438040046298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45984.438040046298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45984.438040046298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45984.438040046298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45984.438040046298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45984.438040046298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45984.438040046298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45984.438040046298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45984.438040046298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45984.438040046298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45984.438040046298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45984.438040046298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45984.438040046298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45984.438040046298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45984.438040046298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45984.438040046298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45984.438040046298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45984.438040046298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45984.438040046298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45984.438040046298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45984.438040046298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45984.438040046298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45984.438040046298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45984.438040046298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45984.438040046298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45984.438040046298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45984.438040046298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45984.438040046298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45984.438040046298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45984.438040046298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45984.438040046298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45984.438040046298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45984.438040046298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45984.438040046298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45984.438040046298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45984.438040046298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45984.438040046298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45984.438040046298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45984.438040046298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45984.438040046298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45984.438040046298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45984.438040046298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45984.438040046298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45984.438040046298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45984.438040046298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45984.438040046298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45984.438040046298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45984.438040046298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45984.438040046298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45984.438040046298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45984.438040046298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45984.438040046298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45984.438040046298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45984.438040046298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45984.438040046298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45984.438040046298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45984.438040046298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45984.438040046298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45984.438040046298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45984.438040046298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45984.438040046298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45984.438040046298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45984.438040046298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45984.438040046298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45984.438040046298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45984.438040046298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45984.438040046298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45984.438040046298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45984.438040046298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45984.438040046298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45984.438040046298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45984.438040046298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45984.438040046298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45984.438040046298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45984.438040046298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45984.438040046298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45984.438040046298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45984.438040046298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45984.438040046298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45984.438040046298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45984.438040046298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45984.438040046298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45984.438040046298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45984.438040046298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45984.438040046298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45984.438040046298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45984.438040046298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45984.438040046298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45984.438040046298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45984.438040046298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45984.438040046298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45984.438040046298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45984.438040046298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45984.438040046298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45984.438040046298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45984.438040046298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45984.438040046298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45984.438040046298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45984.438040046298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45984.438040046298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45984.438040046298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45984.438040046298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45984.438040046298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45984.438040046298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45984.438040046298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45984.438040046298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45984.438040046298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45984.438040046298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45984.438040046298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45984.438040046298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45984.438040046298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45984.438040046298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45984.438040046298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45984.438040046298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45984.438040046298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45984.438040046298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45984.438040046298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45984.438040046298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45984.438040046298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45984.438040046298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45984.438040046298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45984.438040046298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45984.438040046298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45984.438040046298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45984.438040046298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45984.438040046298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45984.438040046298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45984.438040046298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45984.438040046298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45984.438040046298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45984.438040046298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45984.438040046298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45984.438040046298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45984.438040046298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45984.438040046298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45984.438040046298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45984.438040046298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45984.438040046298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45984.438040046298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45984.438040046298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45984.438040046298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45984.438040046298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45984.438040046298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45984.438040046298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45984.438040046298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45984.438040046298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45984.438040046298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45984.438040046298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45984.438040046298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45984.438040046298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45984.438040046298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45984.438040046298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45984.438040046298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45984.438040046298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45984.438040046298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45984.438040046298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45984.438040046298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45984.438040046298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45984.438040046298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45984.438040046298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45984.438040046298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45984.438040046298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45984.438040046298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45984.438040046298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45984.438040046298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45984.438040046298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45984.438040046298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45984.438040046298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45984.438040046298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45984.438040046298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45984.438040046298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45984.438040046298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45984.438040046298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45984.438040046298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45984.438040046298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45984.438040046298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45984.438040046298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45984.438040046298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45984.438040046298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45984.438040046298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45984.438040046298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45984.438040046298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45984.438040046298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45984.438040046298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45984.438040046298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45984.438040046298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45984.438040046298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45984.438040046298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45984.438040046298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45984.438040046298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45984.438040046298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45984.438040046298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45984.438040046298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45984.438040046298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45984.438040046298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45984.438040046298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45984.438040046298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45984.438040046298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45984.438040046298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45984.438040046298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45984.438040046298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45984.438040046298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45984.438040046298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45984.438040046298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45984.438040046298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45984.438040046298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45984.438040046298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45984.438040046298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45984.438040046298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45984.438040046298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45984.438040046298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45984.438040046298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45984.438040046298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45984.438040046298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45984.438040046298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45984.438040046298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45984.438040046298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45984.438040046298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45984.438040046298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45984.438040046298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45984.438040046298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45984.438040046298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45984.438040046298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45984.438040046298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45984.438040046298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45984.438040046298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45984.438040046298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45984.438040046298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45984.438040046298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45984.438040046298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45984.438040046298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45984.438040046298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45984.438040046298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45984.438040046298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45984.438040046298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45984.438040046298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45984.438040046298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45984.438040046298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45984.438040046298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45984.438040046298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45984.438040046298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45984.438040046298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45984.438040046298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45984.438040046298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45984.438040046298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45984.438040046298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45984.438040046298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45984.438040046298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45984.438040046298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45984.438040046298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45984.438040046298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45984.438040046298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45984.438040046298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45984.438040046298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45984.438040046298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45984.438040046298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45984.438040046298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45984.438040046298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45984.438040046298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45984.438040046298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45984.438040046298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45984.438040046298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45984.438040046298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45984.438040046298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45984.438040046298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45984.438040046298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45984.438040046298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45984.438040046298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45984.438040046298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45984.438040046298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45984.438040046298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45984.438040046298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45984.438040046298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45984.438040046298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45984.438040046298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45984.438040046298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45984.438040046298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45984.438040046298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45984.438040046298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45984.438040046298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45984.438040046298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45984.438040046298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45984.438040046298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45984.438040046298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45984.438040046298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45984.438040046298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45984.438040046298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45984.438040046298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45984.438040046298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45984.438040046298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45984.438040046298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45984.438040046298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45984.438040046298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45984.438040046298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45984.438040046298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45984.438040046298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45984.438040046298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45984.438040046298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45984.438040046298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45984.438040046298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45984.438040046298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45984.438040046298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45984.438040046298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45984.438040046298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45984.438040046298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45984.438040046298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45984.438040046298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45984.438040046298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45984.438040046298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45984.438040046298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45984.438040046298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45984.438040046298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45984.438040046298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45984.438040046298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45984.438040046298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45984.438040046298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45984.438040046298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45984.438040046298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45984.438040046298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45984.438040046298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45984.438040046298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45984.438040046298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45984.438040046298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45984.438040046298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45984.438040046298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45984.438040046298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45984.438040046298</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92.605979861109518</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39103</v>
      </c>
      <c r="F3" s="38">
        <v>45926.188877314817</v>
      </c>
      <c r="G3" s="108">
        <f t="shared" ref="G3" ca="1" si="0">IFERROR(NOW()-F3,"")</f>
        <v>58.249162731481192</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39103</v>
      </c>
      <c r="F4" s="110">
        <v>45948.661111111112</v>
      </c>
      <c r="G4" s="111">
        <f t="shared" ref="G4" ca="1" si="1">IFERROR(NOW()-F4,"")</f>
        <v>35.776928935185424</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2">
        <v>45977.514803240738</v>
      </c>
      <c r="G5" s="111">
        <f ca="1">IFERROR(NOW()-F5,"")</f>
        <v>6.9232368055600091</v>
      </c>
      <c r="H5" s="122">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2">
        <v>45981.373298611114</v>
      </c>
      <c r="G6" s="111">
        <f ca="1">IFERROR(NOW()-F6,"")</f>
        <v>3.0647414351842599</v>
      </c>
      <c r="H6" s="122">
        <v>45981.360798611109</v>
      </c>
      <c r="I6" s="109" t="str">
        <f>IFERROR(VLOOKUP(D6,DB!A:F,6,0),"")</f>
        <v>SCECO</v>
      </c>
      <c r="J6" s="109" t="str">
        <f>IFERROR(VLOOKUP(D6,DB!A:G,7,0),"")</f>
        <v>Dead</v>
      </c>
      <c r="K6" s="109" t="s">
        <v>39127</v>
      </c>
      <c r="L6" s="109" t="str">
        <f>IFERROR(VLOOKUP(D6,DB!A:I,9,0),"")</f>
        <v>Latis</v>
      </c>
    </row>
    <row r="7" spans="1:13">
      <c r="A7" s="109"/>
      <c r="B7" s="109" t="str">
        <f>IFERROR(VLOOKUP(D7,DB!A:K,11,0),"")</f>
        <v/>
      </c>
      <c r="C7" s="109"/>
      <c r="D7" s="109"/>
      <c r="E7" s="109"/>
      <c r="F7" s="109"/>
      <c r="G7" s="111">
        <f ca="1">IFERROR(NOW()-F7,"")</f>
        <v>45984.438040046298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45984.438040046298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45984.438040046298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45984.438040046298</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45984.438040046298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45984.438040046298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45984.438040046298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45984.438040046298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45984.438040046298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45984.438040046298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45984.438040046298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45984.438040046298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45984.438040046298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45984.438040046298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45984.438040046298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45984.438040046298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45984.438040046298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45984.438040046298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45984.438040046298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45984.438040046298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45984.438040046298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45984.438040046298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45984.438040046298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45984.438040046298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45984.438040046298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45984.438040046298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45984.438040046298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45984.438040046298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45984.438040046298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45984.438040046298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45984.438040046298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45984.438040046298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45984.438040046298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45984.438040046298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45984.438040046298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45984.438040046298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45984.438040046298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45984.438040046298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45984.438040046298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45984.438040046298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45984.438040046298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45984.438040046298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45984.438040046298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45984.438040046298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45984.438040046298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45984.438040046298</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45984.438040046298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45984.438040046298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45984.438040046298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45984.438040046298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45984.438040046298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45984.438040046298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45984.438040046298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45984.438040046298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45984.438040046298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45984.438040046298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45984.438040046298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45984.438040046298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45984.438040046298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45984.438040046298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45984.438040046298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45984.438040046298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45984.438040046298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45984.438040046298</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45984.438040046298</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45984.438040046298</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45984.438040046298</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45984.438040046298</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45984.438040046298</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45984.438040046298</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45984.438040046298</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45984.438040046298</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45984.438040046298</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45984.438040046298</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3"/>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39128</v>
      </c>
      <c r="B2" s="145" t="str">
        <f>IFERROR(VLOOKUP(D2,DB!A:K,11,0),"")</f>
        <v>R6</v>
      </c>
      <c r="C2" s="146">
        <v>2</v>
      </c>
      <c r="D2" t="s">
        <v>34719</v>
      </c>
      <c r="E2" s="109" t="s">
        <v>39103</v>
      </c>
      <c r="F2" s="147">
        <v>45984.414803240739</v>
      </c>
      <c r="G2" s="75"/>
      <c r="H2" s="147">
        <v>45984.402407407404</v>
      </c>
      <c r="I2" s="145" t="str">
        <f>IFERROR(VLOOKUP(D2,DB!A:F,6,0),"")</f>
        <v>SCECO</v>
      </c>
      <c r="J2" s="145" t="str">
        <f>IFERROR(VLOOKUP(D2,DB!A:G,7,0),"")</f>
        <v>Dead</v>
      </c>
      <c r="K2" s="148" t="s">
        <v>39129</v>
      </c>
      <c r="L2" s="149" t="str">
        <f>IFERROR(VLOOKUP(D2,DB!A:I,9,0),"")</f>
        <v>Latis</v>
      </c>
    </row>
    <row r="3" spans="1:16382" ht="31.5" customHeight="1">
      <c r="A3" s="144" t="s">
        <v>39114</v>
      </c>
      <c r="B3" s="145" t="str">
        <f>IFERROR(VLOOKUP(D3,DB!A:K,11,0),"")</f>
        <v>R6</v>
      </c>
      <c r="C3" s="146">
        <v>1</v>
      </c>
      <c r="D3" t="s">
        <v>32420</v>
      </c>
      <c r="E3" s="109" t="s">
        <v>39103</v>
      </c>
      <c r="F3" s="147"/>
      <c r="G3" s="75"/>
      <c r="H3" s="147"/>
      <c r="I3" s="145" t="str">
        <f>IFERROR(VLOOKUP(D3,DB!A:F,6,0),"")</f>
        <v>SCECO</v>
      </c>
      <c r="J3" s="145" t="str">
        <f>IFERROR(VLOOKUP(D3,DB!A:G,7,0),"")</f>
        <v>Vandalized</v>
      </c>
      <c r="K3" s="148" t="s">
        <v>39130</v>
      </c>
      <c r="L3" s="149" t="str">
        <f>IFERROR(VLOOKUP(D3,DB!A:I,9,0),"")</f>
        <v>Latis</v>
      </c>
    </row>
    <row r="4" spans="1:16382" ht="31.5" customHeight="1">
      <c r="A4" s="144" t="s">
        <v>39114</v>
      </c>
      <c r="B4" s="145" t="str">
        <f>IFERROR(VLOOKUP(D4,DB!A:K,11,0),"")</f>
        <v>R6</v>
      </c>
      <c r="C4" s="146">
        <v>1</v>
      </c>
      <c r="D4" t="s">
        <v>35682</v>
      </c>
      <c r="E4" s="109" t="s">
        <v>39103</v>
      </c>
      <c r="F4" s="147"/>
      <c r="G4" s="75">
        <f t="shared" ref="G2:G4" ca="1" si="0">IFERROR(NOW()-F4,"-")</f>
        <v>45984.438040046298</v>
      </c>
      <c r="H4" s="147"/>
      <c r="I4" s="145" t="str">
        <f>IFERROR(VLOOKUP(D4,DB!A:F,6,0),"")</f>
        <v>SCECO</v>
      </c>
      <c r="J4" s="145" t="str">
        <f>IFERROR(VLOOKUP(D4,DB!A:G,7,0),"")</f>
        <v>Dead</v>
      </c>
      <c r="K4" s="148" t="s">
        <v>39131</v>
      </c>
      <c r="L4" s="149" t="str">
        <f>IFERROR(VLOOKUP(D4,DB!A:I,9,0),"")</f>
        <v>Latis</v>
      </c>
    </row>
    <row r="5" spans="1:16382" ht="31.5" customHeight="1">
      <c r="A5" s="144"/>
      <c r="B5" s="145" t="str">
        <f>IFERROR(VLOOKUP(D5,DB!A:K,11,0),"")</f>
        <v/>
      </c>
      <c r="C5" s="146"/>
      <c r="D5"/>
      <c r="E5" s="109"/>
      <c r="F5" s="147"/>
      <c r="G5" s="75">
        <f ca="1">IFERROR(NOW()-F5,"-")</f>
        <v>45984.438039930559</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3"/>
      <c r="E6" s="109"/>
      <c r="F6" s="147"/>
      <c r="G6" s="75">
        <f ca="1">IFERROR(NOW()-F6,"-")</f>
        <v>45984.438039930559</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45984.438039930559</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45984.438039930559</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45984.438039930559</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45984.438039930559</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45984.438039930559</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45984.438039930559</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3"/>
      <c r="E13" s="109"/>
      <c r="F13" s="147"/>
      <c r="G13" s="75">
        <f ca="1">IFERROR(NOW()-F13,"-")</f>
        <v>45984.438039930559</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45984.438039930559</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45984.438039930559</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45984.438039930559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45984.438039930559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45984.438039930559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45984.438039930559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3"/>
      <c r="E20" s="109"/>
      <c r="F20" s="147"/>
      <c r="G20" s="75">
        <f ca="1">IFERROR(NOW()-F20,"-")</f>
        <v>45984.438039930559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45984.438039930559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45984.438039930559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45984.438039930559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45984.438039930559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45984.438039930559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45984.438039930559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3"/>
      <c r="E27" s="109"/>
      <c r="F27" s="147"/>
      <c r="G27" s="75">
        <f ca="1">IFERROR(NOW()-F27,"-")</f>
        <v>45984.438039930559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45984.438039930559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45984.438039930559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45984.438039930559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45984.438039930559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45984.438039930559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45984.438039930559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3"/>
      <c r="E34" s="109"/>
      <c r="F34" s="147"/>
      <c r="G34" s="75">
        <f ca="1">IFERROR(NOW()-F34,"-")</f>
        <v>45984.438039930559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45984.438039930559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45984.438039930559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45984.438039930559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45984.438039930559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45984.438039930559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45984.438039930559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3"/>
      <c r="E41" s="109"/>
      <c r="F41" s="147"/>
      <c r="G41" s="75">
        <f ca="1">IFERROR(NOW()-F41,"-")</f>
        <v>45984.438039930559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45984.438039930559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45984.438039930559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45984.438039930559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45984.438039930559</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5"/>
      <c r="E46" s="109"/>
      <c r="F46" s="147"/>
      <c r="G46" s="75">
        <f ca="1">IFERROR(NOW()-F46,"-")</f>
        <v>45984.438039930559</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45984.438039930559</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3"/>
      <c r="E48" s="109"/>
      <c r="F48" s="147"/>
      <c r="G48" s="75">
        <f ca="1">IFERROR(NOW()-F48,"-")</f>
        <v>45984.438039930559</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45984.438039930559</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45984.438039930559</v>
      </c>
      <c r="H50" s="147"/>
      <c r="I50" s="145" t="str">
        <f>IFERROR(VLOOKUP(D50,DB!A:F,6,0),"")</f>
        <v/>
      </c>
      <c r="J50" s="145" t="str">
        <f>IFERROR(VLOOKUP(D50,DB!A:G,7,0),"")</f>
        <v/>
      </c>
      <c r="K50" s="148"/>
      <c r="L50" s="149" t="str">
        <f>IFERROR(VLOOKUP(D50,DB!A:I,9,0),"")</f>
        <v/>
      </c>
    </row>
    <row r="51" spans="1:12" ht="31.5" customHeight="1">
      <c r="A51" s="144"/>
      <c r="B51" s="145" t="str">
        <f>IFERROR(VLOOKUP(D51,DB!A:K,11,0),"")</f>
        <v/>
      </c>
      <c r="C51" s="146"/>
      <c r="D51" s="145"/>
      <c r="E51" s="109"/>
      <c r="F51" s="147"/>
      <c r="G51" s="75">
        <f ca="1">IFERROR(NOW()-F51,"-")</f>
        <v>45984.438039930559</v>
      </c>
      <c r="H51" s="147"/>
      <c r="I51" s="145" t="str">
        <f>IFERROR(VLOOKUP(D51,DB!A:F,6,0),"")</f>
        <v/>
      </c>
      <c r="J51" s="145" t="str">
        <f>IFERROR(VLOOKUP(D51,DB!A:G,7,0),"")</f>
        <v/>
      </c>
      <c r="K51" s="148"/>
      <c r="L51" s="149" t="str">
        <f>IFERROR(VLOOKUP(D51,DB!A:I,9,0),"")</f>
        <v/>
      </c>
    </row>
    <row r="52" spans="1:12" ht="31.5" customHeight="1">
      <c r="A52" s="144"/>
      <c r="B52" s="145" t="str">
        <f>IFERROR(VLOOKUP(D52,DB!A:K,11,0),"")</f>
        <v/>
      </c>
      <c r="C52" s="146"/>
      <c r="D52" s="145"/>
      <c r="E52" s="109"/>
      <c r="F52" s="147"/>
      <c r="G52" s="75">
        <f ca="1">IFERROR(NOW()-F52,"-")</f>
        <v>45984.438039930559</v>
      </c>
      <c r="H52" s="147"/>
      <c r="I52" s="145" t="str">
        <f>IFERROR(VLOOKUP(D52,DB!A:F,6,0),"")</f>
        <v/>
      </c>
      <c r="J52" s="145" t="str">
        <f>IFERROR(VLOOKUP(D52,DB!A:G,7,0),"")</f>
        <v/>
      </c>
      <c r="K52" s="148"/>
      <c r="L52" s="149" t="str">
        <f>IFERROR(VLOOKUP(D52,DB!A:I,9,0),"")</f>
        <v/>
      </c>
    </row>
    <row r="53" spans="1:12" ht="31.5" customHeight="1">
      <c r="A53" s="144"/>
      <c r="B53" s="145" t="str">
        <f>IFERROR(VLOOKUP(D53,DB!A:K,11,0),"")</f>
        <v/>
      </c>
      <c r="C53" s="146"/>
      <c r="D53" s="145"/>
      <c r="E53" s="109"/>
      <c r="F53" s="147"/>
      <c r="G53" s="75">
        <f ca="1">IFERROR(NOW()-F53,"-")</f>
        <v>45984.438039930559</v>
      </c>
      <c r="H53" s="147"/>
      <c r="I53" s="145" t="str">
        <f>IFERROR(VLOOKUP(D53,DB!A:F,6,0),"")</f>
        <v/>
      </c>
      <c r="J53" s="145" t="str">
        <f>IFERROR(VLOOKUP(D53,DB!A:G,7,0),"")</f>
        <v/>
      </c>
      <c r="K53" s="148"/>
      <c r="L53" s="149" t="str">
        <f>IFERROR(VLOOKUP(D53,DB!A:I,9,0),"")</f>
        <v/>
      </c>
    </row>
  </sheetData>
  <dataValidations count="2">
    <dataValidation allowBlank="1" showInputMessage="1" showErrorMessage="1" sqref="E1" xr:uid="{9E1BC488-8814-4F8A-8DBE-742B3278AB71}"/>
    <dataValidation type="list" allowBlank="1" showInputMessage="1" showErrorMessage="1" sqref="E2:E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2025-11-23T07:32:47Z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