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967" documentId="120_S{2AC9BD13-BADA-5192-A53E-5A8FF88502F6}" xr6:coauthVersionLast="47" xr6:coauthVersionMax="47" xr10:uidLastSave="{E6B0F68D-11C5-46B7-94D1-6DA0E1B68435}"/>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6" i="5"/>
  <c r="L7" i="5"/>
  <c r="L8" i="5"/>
  <c r="L9" i="5"/>
  <c r="L10" i="5"/>
  <c r="L11" i="5"/>
  <c r="L12" i="5"/>
  <c r="L13" i="5"/>
  <c r="J6" i="5"/>
  <c r="J7" i="5"/>
  <c r="J8" i="5"/>
  <c r="J9" i="5"/>
  <c r="J10" i="5"/>
  <c r="J11" i="5"/>
  <c r="J12" i="5"/>
  <c r="J13" i="5"/>
  <c r="I6" i="5"/>
  <c r="I7" i="5"/>
  <c r="I8" i="5"/>
  <c r="I9" i="5"/>
  <c r="I10" i="5"/>
  <c r="I11" i="5"/>
  <c r="I12" i="5"/>
  <c r="I13" i="5"/>
  <c r="G6" i="5"/>
  <c r="G7" i="5"/>
  <c r="G8" i="5"/>
  <c r="G9" i="5"/>
  <c r="G10" i="5"/>
  <c r="G11" i="5"/>
  <c r="G12" i="5"/>
  <c r="G13" i="5"/>
  <c r="B6" i="5"/>
  <c r="B7" i="5"/>
  <c r="B8" i="5"/>
  <c r="B9" i="5"/>
  <c r="B10" i="5"/>
  <c r="B11" i="5"/>
  <c r="B12" i="5"/>
  <c r="B1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<sst xmlns="http://schemas.openxmlformats.org/spreadsheetml/2006/main" count="181602" uniqueCount="39215">
  <si>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</si>
  <si>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</si>
  <si>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</si>
  <si>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</si>
  <si>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</si>
  <si>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</si>
  <si>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</si>
  <si>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</si>
  <si>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</si>
  <si>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</si>
  <si>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</si>
  <si>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</si>
  <si>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</si>
  <si>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</si>
  <si>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</si>
  <si>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</si>
  <si>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</si>
  <si>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</si>
  <si>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</si>
  <si>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</si>
  <si>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</si>
  <si>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</si>
  <si>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</si>
  <si>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</si>
  <si>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</si>
  <si>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</si>
  <si>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</si>
  <si>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</si>
  <si>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</si>
  <si>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</si>
  <si>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</si>
  <si>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</si>
  <si>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</si>
  <si>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</si>
  <si>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</si>
  <si>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</si>
  <si>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</si>
  <si>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</si>
  <si>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</si>
  <si>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</si>
  <si>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</si>
  <si>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</si>
  <si>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</si>
  <si>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</si>
  <si>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</si>
  <si>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</si>
  <si>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</si>
  <si>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</si>
  <si>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</si>
  <si>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</si>
  <si>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</si>
  <si>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</si>
  <si>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</si>
  <si>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</si>
  <si>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</si>
  <si>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</si>
  <si>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</si>
  <si>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</si>
  <si>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</si>
  <si>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</si>
  <si>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</si>
  <si>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</si>
  <si>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</si>
  <si>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</si>
  <si>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</si>
  <si>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</si>
  <si>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</si>
  <si>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</si>
  <si>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</si>
  <si>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</si>
  <si>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</si>
  <si>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</si>
  <si>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</si>
  <si>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</si>
  <si>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</si>
  <si>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</si>
  <si>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</si>
  <si>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</si>
  <si>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</si>
  <si>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</si>
  <si>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</si>
  <si>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</si>
  <si>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</si>
  <si>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</si>
  <si>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</si>
  <si>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</si>
  <si>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</si>
  <si>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</si>
  <si>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</si>
  <si>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</si>
  <si>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</si>
  <si>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</si>
  <si>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</si>
  <si>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</si>
  <si>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</si>
  <si>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</si>
  <si>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</si>
  <si>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</si>
  <si>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</si>
  <si>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</si>
  <si>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</si>
  <si>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</si>
  <si>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</si>
  <si>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</si>
  <si>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</si>
  <si>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</si>
  <si>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</si>
  <si>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</si>
  <si>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</si>
  <si>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</si>
  <si>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</si>
  <si>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</si>
  <si>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</si>
  <si>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</si>
  <si>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</si>
  <si>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</si>
  <si>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</si>
  <si>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</si>
  <si>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</si>
  <si>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</si>
  <si>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</si>
  <si>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</si>
  <si>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</si>
  <si>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</si>
  <si>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</si>
  <si>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</si>
  <si>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</si>
  <si>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</si>
  <si>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</si>
  <si>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</si>
  <si>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</si>
  <si>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</si>
  <si>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</si>
  <si>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</si>
  <si>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</si>
  <si>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</si>
  <si>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</si>
  <si>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</si>
  <si>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</si>
  <si>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</si>
  <si>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</si>
  <si>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</si>
  <si>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</si>
  <si>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</si>
  <si>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</si>
  <si>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</si>
  <si>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</si>
  <si>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</si>
  <si>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</si>
  <si>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</si>
  <si>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</si>
  <si>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</si>
  <si>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</si>
  <si>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</si>
  <si>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</si>
  <si>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</si>
  <si>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</si>
  <si>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</si>
  <si>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</si>
  <si>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</si>
  <si>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</si>
  <si>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</si>
  <si>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</si>
  <si>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</si>
  <si>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</si>
  <si>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</si>
  <si>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</si>
  <si>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</si>
  <si>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</si>
  <si>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</si>
  <si>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</si>
  <si>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</si>
  <si>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</si>
  <si>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</si>
  <si>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</si>
  <si>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</si>
  <si>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</si>
  <si>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</si>
  <si>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</si>
  <si>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</si>
  <si>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</si>
  <si>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</si>
  <si>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</si>
  <si>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</si>
  <si>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</si>
  <si>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</si>
  <si>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</si>
  <si>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</si>
  <si>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</si>
  <si>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</si>
  <si>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</si>
  <si>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</si>
  <si>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</si>
  <si>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</si>
  <si>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</si>
  <si>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</si>
  <si>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</si>
  <si>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</si>
  <si>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</si>
  <si>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</si>
  <si>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</si>
  <si>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</si>
  <si>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</si>
  <si>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</si>
  <si>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</si>
  <si>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</si>
  <si>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</si>
  <si>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</si>
  <si>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</si>
  <si>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</si>
  <si>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</si>
  <si>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</si>
  <si>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</si>
  <si>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</si>
  <si>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</si>
  <si>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</si>
  <si>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</si>
  <si>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</si>
  <si>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</si>
  <si>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</si>
  <si>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</si>
  <si>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</si>
  <si>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</si>
  <si>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</si>
  <si>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</si>
  <si>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</si>
  <si>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</si>
  <si>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</si>
  <si>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</si>
  <si>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</si>
  <si>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</si>
  <si>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</si>
  <si>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</si>
  <si>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</si>
  <si>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</si>
  <si>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</si>
  <si>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</si>
  <si>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</si>
  <si>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</si>
  <si>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</si>
  <si>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</si>
  <si>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</si>
  <si>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</si>
  <si>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</si>
  <si>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</si>
  <si>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</si>
  <si>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</si>
  <si>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</si>
  <si>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</si>
  <si>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</si>
  <si>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</si>
  <si>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</si>
  <si>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</si>
  <si>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</si>
  <si>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</si>
  <si>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</si>
  <si>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</si>
  <si>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</si>
  <si>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</si>
  <si>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</si>
  <si>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</si>
  <si>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</si>
  <si>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</si>
  <si>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</si>
  <si>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</si>
  <si>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</si>
  <si>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</si>
  <si>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</si>
  <si>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</si>
  <si>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</si>
  <si>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</si>
  <si>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</si>
  <si>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</si>
  <si>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</si>
  <si>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</si>
  <si>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</si>
  <si>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</si>
  <si>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</si>
  <si>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</si>
  <si>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</si>
  <si>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</si>
  <si>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</si>
  <si>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</si>
  <si>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</si>
  <si>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</si>
  <si>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</si>
  <si>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</si>
  <si>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</si>
  <si>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</si>
  <si>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</si>
  <si>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</si>
  <si>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</si>
  <si>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</si>
  <si>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</si>
  <si>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</si>
  <si>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</si>
  <si>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</si>
  <si>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</si>
  <si>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</si>
  <si>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</si>
  <si>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</si>
  <si>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</si>
  <si>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</si>
  <si>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</si>
  <si>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</si>
  <si>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</si>
  <si>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</si>
  <si>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</si>
  <si>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</si>
  <si>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</si>
  <si>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</si>
  <si>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</si>
  <si>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</si>
  <si>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</si>
  <si>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</si>
  <si>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</si>
  <si>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</si>
  <si>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</si>
  <si>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</si>
  <si>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</si>
  <si>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</si>
  <si>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</si>
  <si>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</si>
  <si>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</si>
  <si>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</si>
  <si>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</si>
  <si>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</si>
  <si>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</si>
  <si>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</si>
  <si>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</si>
  <si>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</si>
  <si>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</si>
  <si>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</si>
  <si>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</si>
  <si>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</si>
  <si>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</si>
  <si>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</si>
  <si>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</si>
  <si>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</si>
  <si>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</si>
  <si>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</si>
  <si>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</si>
  <si>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</si>
  <si>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</si>
  <si>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</si>
  <si>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</si>
  <si>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</si>
  <si>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</si>
  <si>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</si>
  <si>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</si>
  <si>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</si>
  <si>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</si>
  <si>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</si>
  <si>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</si>
  <si>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</si>
  <si>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</si>
  <si>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</si>
  <si>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</si>
  <si>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</si>
  <si>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</si>
  <si>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</si>
  <si>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</si>
  <si>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</si>
  <si>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</si>
  <si>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</si>
  <si>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</si>
  <si>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</si>
  <si>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</si>
  <si>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</si>
  <si>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</si>
  <si>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</si>
  <si>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</si>
  <si>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</si>
  <si>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</si>
  <si>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</si>
  <si>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</si>
  <si>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</si>
  <si>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</si>
  <si>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</si>
  <si>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</si>
  <si>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</si>
  <si>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</si>
  <si>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</si>
  <si>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</si>
  <si>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</si>
  <si>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</si>
  <si>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</si>
  <si>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</si>
  <si>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</si>
  <si>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</si>
  <si>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</si>
  <si>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</si>
  <si>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</si>
  <si>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</si>
  <si>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</si>
  <si>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</si>
  <si>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</si>
  <si>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</si>
  <si>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</si>
  <si>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</si>
  <si>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</si>
  <si>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</si>
  <si>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</si>
  <si>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</si>
  <si>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</si>
  <si>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</si>
  <si>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</si>
  <si>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</si>
  <si>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</si>
  <si>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</si>
  <si>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</si>
  <si>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</si>
  <si>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</si>
  <si>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</si>
  <si>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</si>
  <si>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</si>
  <si>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</si>
  <si>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</si>
  <si>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</si>
  <si>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</si>
  <si>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</si>
  <si>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</si>
  <si>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</si>
  <si>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</si>
  <si>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</si>
  <si>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</si>
  <si>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</si>
  <si>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</si>
  <si>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</si>
  <si>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</si>
  <si>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</si>
  <si>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</si>
  <si>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</si>
  <si>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</si>
  <si>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</si>
  <si>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</si>
  <si>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</si>
  <si>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</si>
  <si>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</si>
  <si>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</si>
  <si>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</si>
  <si>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</si>
  <si>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</si>
  <si>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</si>
  <si>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</si>
  <si>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</si>
  <si>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</si>
  <si>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</si>
  <si>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</si>
  <si>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</si>
  <si>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</si>
  <si>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</si>
  <si>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</si>
  <si>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</si>
  <si>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</si>
  <si>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</si>
  <si>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</si>
  <si>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</si>
  <si>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</si>
  <si>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</si>
  <si>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</si>
  <si>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</si>
  <si>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</si>
  <si>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</si>
  <si>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</si>
  <si>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</si>
  <si>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</si>
  <si>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</si>
  <si>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</si>
  <si>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</si>
  <si>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</si>
  <si>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</si>
  <si>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</si>
  <si>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</si>
  <si>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</si>
  <si>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</si>
  <si>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</si>
  <si>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</si>
  <si>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</si>
  <si>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</si>
  <si>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</si>
  <si>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</si>
  <si>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</si>
  <si>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</si>
  <si>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</si>
  <si>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</si>
  <si>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</si>
  <si>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</si>
  <si>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</si>
  <si>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</si>
  <si>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</si>
  <si>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</si>
  <si>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</si>
  <si>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</si>
  <si>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</si>
  <si>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</si>
  <si>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</si>
  <si>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</si>
  <si>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</si>
  <si>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</si>
  <si>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</si>
  <si>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</si>
  <si>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</si>
  <si>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</si>
  <si>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</si>
  <si>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</si>
  <si>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</si>
  <si>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</si>
  <si>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</si>
  <si>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</si>
  <si>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</si>
  <si>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</si>
  <si>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</si>
  <si>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</si>
  <si>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</si>
  <si>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</si>
  <si>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</si>
  <si>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</si>
  <si>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</si>
  <si>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</si>
  <si>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</si>
  <si>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</si>
  <si>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</si>
  <si>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</si>
  <si>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</si>
  <si>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</si>
  <si>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</si>
  <si>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</si>
  <si>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</si>
  <si>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</si>
  <si>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</si>
  <si>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</si>
  <si>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</si>
  <si>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</si>
  <si>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</si>
  <si>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</si>
  <si>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</si>
  <si>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</si>
  <si>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</si>
  <si>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</si>
  <si>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</si>
  <si>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</si>
  <si>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</si>
  <si>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</si>
  <si>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</si>
  <si>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</si>
  <si>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</si>
  <si>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</si>
  <si>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</si>
  <si>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</si>
  <si>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</si>
  <si>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</si>
  <si>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</si>
  <si>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</si>
  <si>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</si>
  <si>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</si>
  <si>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</si>
  <si>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</si>
  <si>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</si>
  <si>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</si>
  <si>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</si>
  <si>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</si>
  <si>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</si>
  <si>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</si>
  <si>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</si>
  <si>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</si>
  <si>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</si>
  <si>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</si>
  <si>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</si>
  <si>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</si>
  <si>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</si>
  <si>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</si>
  <si>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</si>
  <si>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</si>
  <si>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</si>
  <si>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</si>
  <si>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</si>
  <si>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</si>
  <si>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</si>
  <si>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</si>
  <si>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</si>
  <si>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</si>
  <si>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</si>
  <si>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</si>
  <si>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</si>
  <si>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</si>
  <si>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</si>
  <si>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</si>
  <si>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</si>
  <si>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</si>
  <si>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</si>
  <si>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</si>
  <si>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</si>
  <si>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</si>
  <si>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</si>
  <si>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</si>
  <si>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</si>
  <si>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</si>
  <si>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</si>
  <si>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</si>
  <si>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</si>
  <si>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</si>
  <si>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</si>
  <si>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</si>
  <si>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</si>
  <si>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</si>
  <si>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</si>
  <si>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</si>
  <si>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</si>
  <si>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</si>
  <si>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</si>
  <si>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</si>
  <si>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</si>
  <si>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</si>
  <si>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</si>
  <si>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</si>
  <si>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</si>
  <si>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</si>
  <si>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</si>
  <si>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</si>
  <si>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</si>
  <si>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</si>
  <si>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</si>
  <si>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</si>
  <si>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</si>
  <si>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</si>
  <si>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</si>
  <si>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</si>
  <si>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</si>
  <si>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</si>
  <si>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</si>
  <si>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</si>
  <si>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</si>
  <si>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</si>
  <si>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</si>
  <si>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</si>
  <si>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</si>
  <si>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</si>
  <si>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</si>
  <si>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</si>
  <si>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</si>
  <si>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</si>
  <si>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</si>
  <si>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</si>
  <si>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</si>
  <si>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</si>
  <si>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</si>
  <si>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</si>
  <si>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</si>
  <si>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</si>
  <si>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</si>
  <si>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</si>
  <si>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</si>
  <si>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</si>
  <si>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</si>
  <si>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</si>
  <si>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</si>
  <si>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</si>
  <si>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</si>
  <si>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</si>
  <si>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</si>
  <si>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</si>
  <si>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</si>
  <si>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</si>
  <si>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</si>
  <si>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</si>
  <si>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</si>
  <si>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</si>
  <si>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</si>
  <si>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</si>
  <si>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</si>
  <si>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</si>
  <si>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</si>
  <si>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</si>
  <si>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</si>
  <si>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</si>
  <si>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</si>
  <si>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</si>
  <si>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</si>
  <si>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</si>
  <si>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</si>
  <si>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</si>
  <si>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</si>
  <si>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</si>
  <si>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</si>
  <si>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</si>
  <si>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</si>
  <si>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</si>
  <si>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</si>
  <si>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</si>
  <si>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</si>
  <si>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</si>
  <si>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</si>
  <si>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</si>
  <si>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</si>
  <si>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</si>
  <si>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</si>
  <si>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</si>
  <si>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</si>
  <si>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</si>
  <si>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</si>
  <si>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</si>
  <si>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</si>
  <si>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</si>
  <si>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</si>
  <si>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</si>
  <si>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</si>
  <si>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</si>
  <si>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</si>
  <si>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</si>
  <si>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</si>
  <si>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</si>
  <si>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</si>
  <si>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</si>
  <si>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</si>
  <si>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</si>
  <si>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</si>
  <si>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</si>
  <si>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</si>
  <si>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</si>
  <si>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</si>
  <si>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</si>
  <si>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</si>
  <si>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</si>
  <si>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</si>
  <si>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</si>
  <si>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</si>
  <si>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</si>
  <si>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</si>
  <si>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</si>
  <si>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</si>
  <si>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</si>
  <si>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</si>
  <si>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</si>
  <si>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</si>
  <si>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</si>
  <si>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</si>
  <si>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</si>
  <si>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</si>
  <si>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</si>
  <si>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</si>
  <si>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</si>
  <si>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</si>
  <si>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</si>
  <si>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</si>
  <si>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</si>
  <si>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</si>
  <si>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</si>
  <si>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</si>
  <si>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</si>
  <si>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</si>
  <si>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</si>
  <si>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</si>
  <si>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</si>
  <si>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</si>
  <si>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</si>
  <si>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</si>
  <si>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</si>
  <si>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</si>
  <si>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</si>
  <si>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</si>
  <si>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</si>
  <si>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</si>
  <si>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</si>
  <si>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</si>
  <si>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</si>
  <si>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</si>
  <si>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</si>
  <si>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</si>
  <si>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</si>
  <si>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</si>
  <si>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</si>
  <si>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</si>
  <si>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</si>
  <si>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</si>
  <si>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</si>
  <si>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</si>
  <si>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</si>
  <si>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</si>
  <si>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</si>
  <si>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</si>
  <si>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</si>
  <si>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</si>
  <si>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</si>
  <si>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</si>
  <si>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</si>
  <si>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</si>
  <si>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</si>
  <si>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</si>
  <si>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</si>
  <si>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</si>
  <si>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</si>
  <si>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</si>
  <si>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</si>
  <si>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</si>
  <si>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</si>
  <si>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</si>
  <si>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</si>
  <si>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</si>
  <si>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</si>
  <si>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</si>
  <si>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</si>
  <si>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</si>
  <si>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</si>
  <si>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</si>
  <si>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</si>
  <si>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</si>
  <si>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</si>
  <si>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</si>
  <si>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</si>
  <si>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</si>
  <si>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</si>
  <si>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</si>
  <si>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</si>
  <si>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</si>
  <si>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</si>
  <si>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</si>
  <si>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</si>
  <si>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</si>
  <si>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</si>
  <si>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</si>
  <si>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</si>
  <si>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</si>
  <si>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</si>
  <si>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</si>
  <si>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</si>
  <si>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</si>
  <si>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</si>
  <si>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</si>
  <si>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</si>
  <si>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</si>
  <si>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</si>
  <si>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</si>
  <si>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</si>
  <si>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</si>
  <si>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</si>
  <si>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</si>
  <si>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</si>
  <si>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</si>
  <si>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</si>
  <si>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</si>
  <si>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</si>
  <si>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</si>
  <si>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</si>
  <si>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</si>
  <si>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</si>
  <si>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</si>
  <si>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</si>
  <si>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</si>
  <si>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</si>
  <si>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</si>
  <si>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</si>
  <si>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</si>
  <si>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</si>
  <si>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</si>
  <si>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</si>
  <si>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</si>
  <si>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</si>
  <si>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</si>
  <si>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</si>
  <si>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</si>
  <si>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</si>
  <si>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</si>
  <si>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</si>
  <si>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</si>
  <si>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</si>
  <si>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</si>
  <si>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</si>
  <si>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</si>
  <si>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</si>
  <si>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</si>
  <si>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</si>
  <si>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</si>
  <si>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</si>
  <si>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</si>
  <si>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</si>
  <si>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</si>
  <si>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</si>
  <si>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</si>
  <si>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</si>
  <si>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</si>
  <si>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</si>
  <si>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</si>
  <si>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</si>
  <si>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</si>
  <si>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</si>
  <si>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</si>
  <si>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</si>
  <si>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</si>
  <si>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</si>
  <si>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</si>
  <si>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</si>
  <si>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</si>
  <si>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</si>
  <si>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</si>
  <si>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</si>
  <si>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</si>
  <si>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</si>
  <si>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</si>
  <si>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</si>
  <si>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</si>
  <si>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</si>
  <si>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</si>
  <si>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</si>
  <si>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</si>
  <si>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</si>
  <si>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</si>
  <si>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</si>
  <si>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</si>
  <si>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</si>
  <si>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</si>
  <si>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</si>
  <si>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</si>
  <si>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</si>
  <si>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</si>
  <si>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</si>
  <si>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</si>
  <si>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</si>
  <si>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</si>
  <si>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</si>
  <si>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</si>
  <si>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</si>
  <si>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</si>
  <si>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</si>
  <si>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</si>
  <si>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</si>
  <si>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</si>
  <si>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</si>
  <si>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</si>
  <si>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</si>
  <si>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</si>
  <si>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</si>
  <si>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</si>
  <si>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</si>
  <si>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</si>
  <si>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</si>
  <si>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</si>
  <si>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</si>
  <si>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</si>
  <si>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</si>
  <si>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</si>
  <si>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</si>
  <si>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</si>
  <si>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</si>
  <si>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</si>
  <si>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</si>
  <si>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</si>
  <si>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</si>
  <si>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</si>
  <si>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</si>
  <si>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</si>
  <si>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</si>
  <si>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</si>
  <si>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</si>
  <si>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</si>
  <si>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</si>
  <si>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</si>
  <si>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</si>
  <si>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</si>
  <si>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</si>
  <si>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</si>
  <si>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</si>
  <si>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</si>
  <si>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</si>
  <si>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</si>
  <si>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</si>
  <si>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</si>
  <si>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</si>
  <si>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</si>
  <si>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</si>
  <si>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</si>
  <si>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</si>
  <si>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</si>
  <si>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</si>
  <si>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</si>
  <si>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</si>
  <si>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</si>
  <si>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</si>
  <si>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</si>
  <si>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</si>
  <si>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</si>
  <si>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</si>
  <si>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</si>
  <si>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</si>
  <si>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</si>
  <si>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</si>
  <si>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</si>
  <si>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</si>
  <si>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</si>
  <si>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</si>
  <si>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</si>
  <si>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</si>
  <si>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</si>
  <si>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</si>
  <si>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</si>
  <si>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</si>
  <si>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</si>
  <si>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</si>
  <si>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</si>
  <si>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</si>
  <si>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</si>
  <si>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</si>
  <si>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</si>
  <si>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</si>
  <si>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</si>
  <si>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</si>
  <si>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</si>
  <si>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</si>
  <si>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</si>
  <si>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</si>
  <si>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</si>
  <si>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</si>
  <si>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</si>
  <si>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</si>
  <si>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</si>
  <si>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</si>
  <si>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</si>
  <si>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</si>
  <si>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</si>
  <si>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</si>
  <si>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</si>
  <si>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</si>
  <si>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</si>
  <si>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</si>
  <si>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</si>
  <si>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</si>
  <si>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</si>
  <si>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</si>
  <si>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</si>
  <si>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</si>
  <si>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</si>
  <si>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</si>
  <si>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</si>
  <si>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</si>
  <si>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</si>
  <si>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</si>
  <si>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</si>
  <si>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</si>
  <si>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</si>
  <si>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</si>
  <si>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</si>
  <si>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</si>
  <si>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</si>
  <si>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</si>
  <si>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</si>
  <si>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</si>
  <si>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</si>
  <si>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</si>
  <si>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</si>
  <si>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</si>
  <si>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</si>
  <si>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</si>
  <si>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</si>
  <si>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</si>
  <si>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</si>
  <si>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</si>
  <si>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</si>
  <si>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</si>
  <si>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</si>
  <si>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</si>
  <si>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</si>
  <si>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</si>
  <si>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</si>
  <si>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</si>
  <si>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</si>
  <si>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</si>
  <si>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</si>
  <si>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</si>
  <si>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</si>
  <si>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</si>
  <si>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</si>
  <si>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</si>
  <si>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</si>
  <si>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</si>
  <si>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</si>
  <si>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</si>
  <si>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</si>
  <si>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</si>
  <si>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</si>
  <si>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</si>
  <si>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</si>
  <si>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</si>
  <si>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</si>
  <si>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</si>
  <si>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</si>
  <si>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</si>
  <si>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</si>
  <si>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</si>
  <si>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</si>
  <si>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</si>
  <si>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</si>
  <si>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</si>
  <si>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</si>
  <si>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</si>
  <si>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</si>
  <si>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</si>
  <si>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</si>
  <si>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</si>
  <si>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</si>
  <si>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</si>
  <si>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</si>
  <si>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</si>
  <si>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</si>
  <si>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</si>
  <si>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</si>
  <si>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</si>
  <si>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</si>
  <si>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</si>
  <si>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</si>
  <si>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</si>
  <si>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</si>
  <si>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</si>
  <si>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</si>
  <si>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</si>
  <si>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</si>
  <si>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</si>
  <si>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</si>
  <si>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</si>
  <si>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</si>
  <si>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</si>
  <si>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</si>
  <si>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</si>
  <si>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</si>
  <si>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</si>
  <si>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</si>
  <si>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</si>
  <si>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</si>
  <si>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</si>
  <si>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</si>
  <si>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</si>
  <si>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</si>
  <si>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</si>
  <si>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</si>
  <si>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</si>
  <si>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</si>
  <si>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</si>
  <si>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</si>
  <si>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</si>
  <si>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</si>
  <si>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</si>
  <si>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</si>
  <si>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</si>
  <si>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</si>
  <si>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</si>
  <si>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</si>
  <si>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</si>
  <si>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</si>
  <si>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</si>
  <si>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</si>
  <si>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</si>
  <si>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</si>
  <si>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</si>
  <si>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</si>
  <si>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</si>
  <si>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</si>
  <si>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</si>
  <si>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</si>
  <si>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</si>
  <si>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</si>
  <si>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</si>
  <si>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</si>
  <si>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</si>
  <si>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</si>
  <si>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</si>
  <si>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</si>
  <si>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</si>
  <si>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</si>
  <si>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</si>
  <si>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</si>
  <si>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</si>
  <si>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</si>
  <si>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</si>
  <si>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</si>
  <si>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</si>
  <si>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</si>
  <si>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</si>
  <si>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</si>
  <si>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</si>
  <si>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</si>
  <si>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</si>
  <si>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</si>
  <si>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</si>
  <si>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</si>
  <si>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</si>
  <si>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</si>
  <si>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</si>
  <si>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</si>
  <si>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</si>
  <si>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</si>
  <si>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</si>
  <si>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</si>
  <si>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</si>
  <si>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</si>
  <si>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</si>
  <si>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</si>
  <si>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</si>
  <si>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</si>
  <si>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</si>
  <si>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</si>
  <si>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</si>
  <si>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</si>
  <si>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</si>
  <si>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</si>
  <si>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</si>
  <si>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</si>
  <si>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</si>
  <si>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</si>
  <si>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</si>
  <si>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</si>
  <si>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</si>
  <si>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</si>
  <si>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</si>
  <si>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</si>
  <si>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</si>
  <si>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</si>
  <si>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</si>
  <si>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</si>
  <si>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</si>
  <si>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</si>
  <si>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</si>
  <si>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</si>
  <si>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</si>
  <si>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</si>
  <si>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</si>
  <si>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</si>
  <si>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</si>
  <si>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</si>
  <si>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</si>
  <si>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</si>
  <si>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</si>
  <si>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</si>
  <si>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</si>
  <si>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</si>
  <si>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</si>
  <si>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</si>
  <si>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</si>
  <si>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</si>
  <si>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</si>
  <si>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</si>
  <si>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</si>
  <si>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</si>
  <si>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</si>
  <si>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</si>
  <si>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</si>
  <si>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</si>
  <si>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</si>
  <si>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</si>
  <si>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</si>
  <si>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</si>
  <si>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</si>
  <si>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</si>
  <si>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</si>
  <si>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</si>
  <si>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</si>
  <si>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</si>
  <si>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</si>
  <si>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</si>
  <si>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</si>
  <si>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</si>
  <si>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</si>
  <si>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</si>
  <si>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</si>
  <si>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</si>
  <si>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</si>
  <si>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</si>
  <si>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</si>
  <si>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</si>
  <si>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</si>
  <si>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</si>
  <si>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</si>
  <si>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</si>
  <si>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</si>
  <si>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</si>
  <si>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</si>
  <si>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</si>
  <si>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</si>
  <si>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</si>
  <si>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</si>
  <si>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</si>
  <si>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</si>
  <si>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</si>
  <si>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</si>
  <si>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</si>
  <si>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</si>
  <si>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</si>
  <si>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</si>
  <si>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</si>
  <si>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</si>
  <si>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</si>
  <si>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</si>
  <si>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</si>
  <si>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</si>
  <si>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</si>
  <si>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</si>
  <si>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</si>
  <si>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</si>
  <si>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</si>
  <si>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</si>
  <si>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</si>
  <si>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</si>
  <si>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</si>
  <si>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</si>
  <si>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</si>
  <si>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</si>
  <si>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</si>
  <si>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</si>
  <si>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</si>
  <si>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</si>
  <si>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</si>
  <si>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</si>
  <si>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</si>
  <si>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</si>
  <si>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</si>
  <si>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</si>
  <si>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</si>
  <si>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</si>
  <si>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</si>
  <si>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</si>
  <si>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</si>
  <si>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</si>
  <si>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</si>
  <si>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</si>
  <si>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</si>
  <si>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</si>
  <si>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</si>
  <si>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</si>
  <si>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</si>
  <si>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</si>
  <si>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</si>
  <si>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</si>
  <si>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</si>
  <si>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</si>
  <si>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</si>
  <si>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</si>
  <si>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</si>
  <si>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</si>
  <si>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</si>
  <si>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</si>
  <si>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</si>
  <si>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</si>
  <si>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</si>
  <si>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</si>
  <si>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</si>
  <si>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</si>
  <si>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</si>
  <si>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</si>
  <si>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</si>
  <si>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</si>
  <si>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</si>
  <si>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</si>
  <si>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</si>
  <si>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</si>
  <si>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</si>
  <si>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</si>
  <si>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</si>
  <si>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</si>
  <si>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</si>
  <si>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</si>
  <si>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</si>
  <si>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</si>
  <si>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</si>
  <si>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</si>
  <si>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</si>
  <si>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</si>
  <si>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</si>
  <si>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</si>
  <si>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</si>
  <si>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</si>
  <si>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</si>
  <si>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</si>
  <si>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</si>
  <si>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</si>
  <si>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</si>
  <si>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</si>
  <si>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</si>
  <si>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</si>
  <si>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</si>
  <si>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</si>
  <si>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</si>
  <si>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</si>
  <si>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</si>
  <si>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</si>
  <si>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</si>
  <si>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</si>
  <si>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</si>
  <si>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</si>
  <si>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</si>
  <si>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</si>
  <si>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</si>
  <si>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</si>
  <si>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</si>
  <si>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</si>
  <si>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</si>
  <si>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</si>
  <si>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</si>
  <si>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</si>
  <si>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</si>
  <si>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</si>
  <si>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</si>
  <si>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</si>
  <si>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</si>
  <si>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</si>
  <si>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</si>
  <si>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</si>
  <si>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</si>
  <si>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</si>
  <si>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</si>
  <si>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</si>
  <si>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</si>
  <si>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</si>
  <si>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</si>
  <si>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</si>
  <si>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</si>
  <si>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</si>
  <si>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</si>
  <si>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</si>
  <si>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</si>
  <si>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</si>
  <si>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</si>
  <si>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</si>
  <si>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</si>
  <si>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</si>
  <si>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</si>
  <si>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</si>
  <si>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</si>
  <si>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</si>
  <si>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</si>
  <si>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</si>
  <si>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</si>
  <si>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</si>
  <si>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</si>
  <si>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</si>
  <si>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</si>
  <si>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</si>
  <si>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</si>
  <si>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</si>
  <si>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</si>
  <si>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</si>
  <si>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</si>
  <si>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</si>
  <si>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</si>
  <si>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</si>
  <si>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</si>
  <si>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</si>
  <si>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</si>
  <si>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</si>
  <si>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</si>
  <si>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</si>
  <si>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</si>
  <si>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</si>
  <si>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</si>
  <si>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</si>
  <si>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</si>
  <si>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</si>
  <si>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</si>
  <si>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</si>
  <si>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</si>
  <si>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</si>
  <si>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</si>
  <si>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</si>
  <si>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</si>
  <si>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</si>
  <si>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</si>
  <si>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</si>
  <si>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</si>
  <si>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</si>
  <si>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</si>
  <si>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</si>
  <si>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</si>
  <si>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</si>
  <si>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</si>
  <si>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</si>
  <si>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</si>
  <si>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</si>
  <si>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</si>
  <si>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</si>
  <si>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</si>
  <si>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</si>
  <si>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</si>
  <si>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</si>
  <si>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</si>
  <si>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</si>
  <si>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</si>
  <si>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</si>
  <si>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</si>
  <si>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</si>
  <si>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</si>
  <si>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</si>
  <si>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</si>
  <si>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</si>
  <si>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</si>
  <si>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</si>
  <si>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</si>
  <si>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</si>
  <si>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</si>
  <si>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</si>
  <si>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</si>
  <si>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</si>
  <si>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</si>
  <si>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</si>
  <si>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</si>
  <si>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</si>
  <si>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</si>
  <si>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</si>
  <si>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</si>
  <si>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</si>
  <si>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</si>
  <si>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</si>
  <si>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</si>
  <si>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</si>
  <si>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</si>
  <si>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</si>
  <si>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</si>
  <si>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</si>
  <si>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</si>
  <si>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</si>
  <si>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</si>
  <si>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</si>
  <si>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</si>
  <si>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</si>
  <si>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</si>
  <si>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</si>
  <si>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</si>
  <si>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</si>
  <si>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</si>
  <si>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</si>
  <si>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</si>
  <si>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</si>
  <si>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</si>
  <si>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</si>
  <si>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</si>
  <si>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</si>
  <si>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</si>
  <si>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</si>
  <si>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</si>
  <si>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</si>
  <si>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</si>
  <si>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</si>
  <si>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</si>
  <si>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</si>
  <si>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</si>
  <si>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</si>
  <si>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</si>
  <si>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</si>
  <si>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</si>
  <si>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</si>
  <si>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</si>
  <si>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</si>
  <si>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</si>
  <si>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</si>
  <si>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</si>
  <si>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</si>
  <si>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</si>
  <si>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</si>
  <si>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</si>
  <si>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</si>
  <si>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</si>
  <si>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</si>
  <si>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</si>
  <si>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</si>
  <si>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</si>
  <si>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</si>
  <si>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</si>
  <si>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</si>
  <si>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</si>
  <si>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</si>
  <si>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</si>
  <si>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</si>
  <si>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</si>
  <si>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</si>
  <si>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</si>
  <si>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</si>
  <si>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</si>
  <si>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</si>
  <si>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</si>
  <si>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</si>
  <si>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</si>
  <si>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</si>
  <si>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</si>
  <si>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</si>
  <si>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</si>
  <si>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</si>
  <si>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</si>
  <si>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</si>
  <si>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</si>
  <si>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</si>
  <si>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</si>
  <si>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</si>
  <si>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</si>
  <si>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</si>
  <si>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</si>
  <si>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</si>
  <si>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</si>
  <si>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</si>
  <si>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</si>
  <si>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</si>
  <si>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</si>
  <si>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</si>
  <si>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</si>
  <si>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</si>
  <si>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</si>
  <si>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</si>
  <si>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</si>
  <si>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</si>
  <si>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</si>
  <si>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</si>
  <si>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</si>
  <si>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</si>
  <si>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</si>
  <si>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</si>
  <si>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</si>
  <si>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</si>
  <si>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</si>
  <si>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</si>
  <si>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</si>
  <si>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</si>
  <si>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</si>
  <si>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</si>
  <si>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</si>
  <si>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</si>
  <si>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</si>
  <si>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</si>
  <si>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</si>
  <si>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</si>
  <si>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</si>
  <si>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</si>
  <si>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</si>
  <si>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</si>
  <si>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</si>
  <si>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</si>
  <si>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</si>
  <si>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</si>
  <si>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</si>
  <si>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</si>
  <si>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</si>
  <si>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</si>
  <si>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</si>
  <si>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</si>
  <si>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</si>
  <si>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</si>
  <si>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</si>
  <si>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</si>
  <si>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</si>
  <si>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</si>
  <si>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</si>
  <si>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</si>
  <si>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</si>
  <si>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</si>
  <si>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</si>
  <si>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</si>
  <si>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</si>
  <si>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</si>
  <si>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</si>
  <si>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</si>
  <si>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</si>
  <si>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</si>
  <si>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</si>
  <si>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</si>
  <si>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</si>
  <si>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</si>
  <si>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</si>
  <si>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</si>
  <si>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</si>
  <si>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</si>
  <si>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</si>
  <si>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</si>
  <si>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</si>
  <si>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</si>
  <si>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</si>
  <si>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</si>
  <si>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</si>
  <si>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</si>
  <si>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</si>
  <si>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</si>
  <si>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</si>
  <si>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</si>
  <si>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</si>
  <si>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</si>
  <si>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</si>
  <si>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</si>
  <si>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</si>
  <si>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</si>
  <si>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</si>
  <si>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</si>
  <si>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</si>
  <si>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</si>
  <si>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</si>
  <si>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</si>
  <si>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</si>
  <si>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</si>
  <si>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</si>
  <si>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</si>
  <si>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</si>
  <si>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</si>
  <si>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</si>
  <si>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</si>
  <si>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</si>
  <si>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</si>
  <si>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</si>
  <si>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</si>
  <si>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</si>
  <si>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</si>
  <si>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</si>
  <si>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</si>
  <si>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</si>
  <si>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</si>
  <si>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</si>
  <si>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</si>
  <si>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</si>
  <si>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</si>
  <si>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</si>
  <si>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</si>
  <si>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</si>
  <si>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</si>
  <si>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</si>
  <si>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</si>
  <si>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</si>
  <si>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</si>
  <si>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</si>
  <si>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</si>
  <si>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</si>
  <si>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</si>
  <si>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</si>
  <si>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</si>
  <si>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</si>
  <si>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</si>
  <si>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</si>
  <si>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</si>
  <si>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</si>
  <si>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</si>
  <si>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</si>
  <si>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</si>
  <si>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</si>
  <si>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</si>
  <si>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</si>
  <si>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</si>
  <si>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</si>
  <si>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</si>
  <si>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</si>
  <si>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</si>
  <si>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</si>
  <si>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</si>
  <si>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</si>
  <si>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</si>
  <si>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</si>
  <si>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</si>
  <si>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</si>
  <si>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</si>
  <si>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</si>
  <si>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</si>
  <si>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</si>
  <si>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</si>
  <si>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</si>
  <si>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</si>
  <si>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</si>
  <si>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</si>
  <si>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</si>
  <si>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</si>
  <si>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</si>
  <si>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</si>
  <si>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</si>
  <si>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</si>
  <si>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</si>
  <si>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</si>
  <si>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</si>
  <si>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</si>
  <si>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</si>
  <si>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</si>
  <si>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</si>
  <si>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</si>
  <si>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</si>
  <si>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</si>
  <si>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</si>
  <si>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</si>
  <si>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</si>
  <si>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</si>
  <si>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</si>
  <si>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</si>
  <si>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</si>
  <si>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</si>
  <si>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</si>
  <si>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</si>
  <si>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</si>
  <si>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</si>
  <si>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</si>
  <si>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</si>
  <si>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</si>
  <si>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</si>
  <si>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</si>
  <si>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</si>
  <si>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</si>
  <si>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</si>
  <si>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</si>
  <si>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</si>
  <si>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</si>
  <si>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</si>
  <si>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</si>
  <si>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</si>
  <si>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</si>
  <si>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</si>
  <si>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</si>
  <si>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</si>
  <si>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</si>
  <si>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</si>
  <si>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</si>
  <si>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</si>
  <si>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</si>
  <si>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</si>
  <si>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</si>
  <si>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</si>
  <si>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</si>
  <si>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</si>
  <si>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</si>
  <si>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</si>
  <si>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</si>
  <si>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</si>
  <si>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</si>
  <si>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</si>
  <si>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</si>
  <si>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</si>
  <si>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</si>
  <si>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</si>
  <si>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</si>
  <si>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</si>
  <si>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</si>
  <si>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</si>
  <si>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</si>
  <si>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</si>
  <si>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</si>
  <si>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</si>
  <si>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</si>
  <si>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</si>
  <si>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</si>
  <si>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</si>
  <si>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</si>
  <si>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</si>
  <si>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</si>
  <si>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</si>
  <si>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</si>
  <si>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</si>
  <si>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</si>
  <si>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</si>
  <si>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</si>
  <si>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</si>
  <si>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</si>
  <si>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</si>
  <si>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</si>
  <si>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</si>
  <si>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</si>
  <si>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</si>
  <si>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</si>
  <si>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</si>
  <si>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</si>
  <si>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</si>
  <si>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</si>
  <si>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</si>
  <si>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</si>
  <si>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</si>
  <si>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</si>
  <si>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</si>
  <si>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</si>
  <si>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</si>
  <si>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</si>
  <si>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</si>
  <si>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</si>
  <si>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</si>
  <si>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</si>
  <si>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</si>
  <si>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</si>
  <si>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</si>
  <si>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</si>
  <si>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</si>
  <si>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</si>
  <si>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</si>
  <si>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</si>
  <si>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</si>
  <si>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</si>
  <si>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</si>
  <si>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</si>
  <si>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</si>
  <si>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</si>
  <si>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</si>
  <si>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</si>
  <si>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</si>
  <si>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</si>
  <si>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</si>
  <si>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</si>
  <si>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</si>
  <si>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</si>
  <si>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</si>
  <si>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</si>
  <si>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</si>
  <si>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</si>
  <si>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</si>
  <si>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</si>
  <si>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</si>
  <si>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</si>
  <si>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</si>
  <si>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</si>
  <si>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</si>
  <si>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</si>
  <si>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</si>
  <si>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</si>
  <si>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</si>
  <si>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</si>
  <si>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</si>
  <si>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</si>
  <si>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</si>
  <si>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</si>
  <si>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</si>
  <si>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</si>
  <si>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</si>
  <si>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</si>
  <si>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</si>
  <si>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</si>
  <si>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</si>
  <si>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</si>
  <si>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</si>
  <si>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</si>
  <si>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</si>
  <si>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</si>
  <si>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</si>
  <si>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</si>
  <si>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</si>
  <si>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</si>
  <si>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</si>
  <si>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</si>
  <si>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</si>
  <si>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</si>
  <si>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</si>
  <si>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</si>
  <si>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</si>
  <si>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</si>
  <si>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</si>
  <si>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</si>
  <si>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</si>
  <si>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</si>
  <si>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</si>
  <si>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</si>
  <si>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</si>
  <si>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</si>
  <si>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</si>
  <si>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</si>
  <si>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</si>
  <si>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</si>
  <si>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</si>
  <si>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</si>
  <si>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</si>
  <si>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</si>
  <si>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</si>
  <si>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</si>
  <si>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</si>
  <si>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</si>
  <si>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</si>
  <si>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</si>
  <si>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</si>
  <si>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</si>
  <si>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</si>
  <si>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</si>
  <si>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</si>
  <si>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</si>
  <si>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</si>
  <si>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</si>
  <si>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</si>
  <si>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</si>
  <si>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</si>
  <si>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</si>
  <si>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</si>
  <si>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</si>
  <si>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</si>
  <si>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</si>
  <si>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</si>
  <si>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</si>
  <si>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</si>
  <si>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</si>
  <si>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</si>
  <si>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</si>
  <si>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</si>
  <si>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</si>
  <si>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</si>
  <si>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</si>
  <si>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</si>
  <si>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</si>
  <si>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</si>
  <si>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</si>
  <si>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</si>
  <si>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</si>
  <si>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</si>
  <si>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</si>
  <si>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</si>
  <si>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</si>
  <si>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</si>
  <si>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</si>
  <si>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</si>
  <si>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</si>
  <si>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</si>
  <si>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</si>
  <si>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</si>
  <si>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</si>
  <si>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</si>
  <si>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</si>
  <si>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</si>
  <si>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</si>
  <si>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</si>
  <si>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</si>
  <si>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</si>
  <si>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</si>
  <si>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</si>
  <si>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</si>
  <si>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</si>
  <si>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</si>
  <si>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</si>
  <si>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</si>
  <si>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</si>
  <si>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</si>
  <si>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</si>
  <si>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</si>
  <si>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</si>
  <si>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</si>
  <si>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</si>
  <si>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</si>
  <si>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</si>
  <si>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</si>
  <si>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</si>
  <si>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</si>
  <si>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</si>
  <si>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</si>
  <si>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</si>
  <si>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</si>
  <si>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</si>
  <si>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</si>
  <si>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</si>
  <si>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</si>
  <si>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</si>
  <si>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</si>
  <si>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</si>
  <si>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</si>
  <si>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</si>
  <si>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</si>
  <si>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</si>
  <si>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</si>
  <si>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</si>
  <si>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</si>
  <si>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</si>
  <si>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</si>
  <si>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</si>
  <si>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</si>
  <si>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</si>
  <si>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</si>
  <si>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</si>
  <si>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</si>
  <si>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</si>
  <si>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</si>
  <si>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</si>
  <si>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</si>
  <si>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</si>
  <si>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</si>
  <si>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</si>
  <si>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</si>
  <si>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</si>
  <si>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</si>
  <si>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</si>
  <si>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</si>
  <si>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</si>
  <si>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</si>
  <si>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</si>
  <si>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</si>
  <si>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</si>
  <si>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</si>
  <si>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</si>
  <si>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</si>
  <si>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</si>
  <si>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</si>
  <si>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</si>
  <si>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</si>
  <si>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</si>
  <si>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</si>
  <si>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</si>
  <si>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</si>
  <si>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</si>
  <si>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</si>
  <si>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</si>
  <si>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</si>
  <si>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</si>
  <si>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</si>
  <si>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</si>
  <si>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</si>
  <si>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</si>
  <si>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</si>
  <si>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</si>
  <si>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</si>
  <si>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</si>
  <si>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</si>
  <si>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</si>
  <si>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</si>
  <si>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</si>
  <si>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</si>
  <si>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</si>
  <si>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</si>
  <si>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</si>
  <si>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</si>
  <si>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</si>
  <si>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</si>
  <si>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</si>
  <si>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</si>
  <si>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</si>
  <si>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</si>
  <si>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</si>
  <si>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</si>
  <si>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</si>
  <si>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</si>
  <si>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</si>
  <si>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</si>
  <si>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</si>
  <si>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</si>
  <si>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</si>
  <si>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</si>
  <si>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</si>
  <si>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</si>
  <si>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</si>
  <si>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</si>
  <si>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</si>
  <si>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</si>
  <si>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</si>
  <si>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</si>
  <si>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</si>
  <si>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</si>
  <si>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</si>
  <si>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</si>
  <si>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</si>
  <si>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</si>
  <si>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</si>
  <si>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</si>
  <si>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</si>
  <si>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</si>
  <si>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</si>
  <si>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</si>
  <si>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</si>
  <si>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</si>
  <si>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</si>
  <si>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</si>
  <si>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</si>
  <si>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</si>
  <si>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</si>
  <si>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</si>
  <si>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</si>
  <si>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</si>
  <si>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</si>
  <si>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</si>
  <si>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</si>
  <si>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</si>
  <si>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</si>
  <si>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</si>
  <si>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</si>
  <si>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</si>
  <si>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</si>
  <si>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</si>
  <si>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</si>
  <si>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</si>
  <si>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</si>
  <si>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</si>
  <si>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</si>
  <si>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</si>
  <si>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</si>
  <si>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</si>
  <si>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</si>
  <si>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</si>
  <si>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</si>
  <si>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</si>
  <si>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</si>
  <si>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</si>
  <si>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</si>
  <si>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</si>
  <si>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</si>
  <si>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</si>
  <si>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</si>
  <si>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</si>
  <si>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</si>
  <si>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</si>
  <si>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</si>
  <si>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</si>
  <si>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</si>
  <si>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</si>
  <si>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</si>
  <si>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</si>
  <si>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</si>
  <si>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</si>
  <si>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</si>
  <si>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</si>
  <si>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</si>
  <si>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</si>
  <si>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</si>
  <si>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</si>
  <si>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</si>
  <si>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</si>
  <si>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</si>
  <si>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</si>
  <si>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</si>
  <si>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</si>
  <si>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</si>
  <si>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</si>
  <si>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</si>
  <si>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</si>
  <si>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</si>
  <si>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</si>
  <si>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</si>
  <si>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</si>
  <si>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</si>
  <si>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</si>
  <si>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</si>
  <si>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</si>
  <si>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</si>
  <si>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</si>
  <si>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</si>
  <si>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</si>
  <si>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</si>
  <si>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</si>
  <si>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</si>
  <si>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</si>
  <si>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</si>
  <si>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</si>
  <si>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</si>
  <si>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</si>
  <si>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</si>
  <si>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</si>
  <si>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</si>
  <si>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</si>
  <si>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</si>
  <si>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</si>
  <si>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</si>
  <si>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</si>
  <si>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</si>
  <si>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</si>
  <si>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</si>
  <si>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</si>
  <si>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</si>
  <si>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</si>
  <si>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</si>
  <si>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</si>
  <si>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</si>
  <si>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</si>
  <si>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</si>
  <si>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</si>
  <si>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</si>
  <si>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</si>
  <si>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</si>
  <si>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</si>
  <si>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</si>
  <si>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</si>
  <si>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</si>
  <si>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</si>
  <si>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</si>
  <si>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</si>
  <si>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</si>
  <si>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</si>
  <si>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</si>
  <si>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</si>
  <si>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</si>
  <si>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</si>
  <si>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</si>
  <si>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</si>
  <si>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</si>
  <si>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</si>
  <si>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</si>
  <si>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</si>
  <si>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</si>
  <si>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</si>
  <si>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</si>
  <si>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</si>
  <si>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</si>
  <si>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</si>
  <si>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</si>
  <si>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</si>
  <si>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</si>
  <si>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</si>
  <si>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</si>
  <si>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</si>
  <si>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</si>
  <si>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</si>
  <si>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</si>
  <si>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</si>
  <si>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</si>
  <si>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</si>
  <si>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</si>
  <si>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</si>
  <si>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</si>
  <si>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</si>
  <si>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</si>
  <si>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</si>
  <si>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</si>
  <si>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</si>
  <si>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</si>
  <si>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</si>
  <si>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</si>
  <si>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</si>
  <si>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</si>
  <si>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</si>
  <si>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</si>
  <si>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</si>
  <si>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</si>
  <si>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</si>
  <si>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</si>
  <si>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</si>
  <si>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</si>
  <si>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</si>
  <si>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</si>
  <si>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</si>
  <si>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</si>
  <si>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</si>
  <si>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</si>
  <si>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</si>
  <si>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</si>
  <si>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</si>
  <si>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</si>
  <si>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</si>
  <si>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</si>
  <si>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</si>
  <si>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</si>
  <si>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</si>
  <si>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</si>
  <si>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</si>
  <si>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</si>
  <si>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</si>
  <si>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</si>
  <si>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</si>
  <si>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</si>
  <si>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</si>
  <si>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</si>
  <si>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</si>
  <si>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</si>
  <si>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</si>
  <si>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</si>
  <si>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</si>
  <si>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</si>
  <si>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</si>
  <si>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</si>
  <si>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</si>
  <si>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</si>
  <si>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</si>
  <si>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</si>
  <si>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</si>
  <si>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</si>
  <si>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</si>
  <si>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</si>
  <si>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</si>
  <si>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</si>
  <si>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</si>
  <si>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</si>
  <si>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</si>
  <si>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</si>
  <si>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</si>
  <si>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</si>
  <si>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</si>
  <si>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</si>
  <si>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</si>
  <si>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</si>
  <si>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</si>
  <si>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</si>
  <si>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</si>
  <si>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</si>
  <si>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</si>
  <si>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</si>
  <si>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</si>
  <si>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</si>
  <si>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</si>
  <si>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</si>
  <si>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</si>
  <si>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</si>
  <si>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</si>
  <si>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</si>
  <si>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</si>
  <si>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</si>
  <si>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</si>
  <si>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</si>
  <si>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</si>
  <si>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</si>
  <si>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</si>
  <si>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</si>
  <si>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</si>
  <si>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</si>
  <si>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</si>
  <si>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</si>
  <si>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</si>
  <si>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</si>
  <si>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</si>
  <si>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</si>
  <si>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</si>
  <si>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</si>
  <si>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</si>
  <si>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</si>
  <si>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</si>
  <si>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</si>
  <si>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</si>
  <si>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</si>
  <si>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</si>
  <si>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</si>
  <si>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</si>
  <si>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</si>
  <si>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</si>
  <si>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</si>
  <si>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</si>
  <si>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</si>
  <si>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</si>
  <si>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</si>
  <si>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</si>
  <si>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</si>
  <si>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</si>
  <si>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</si>
  <si>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</si>
  <si>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</si>
  <si>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</si>
  <si>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</si>
  <si>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</si>
  <si>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</si>
  <si>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</si>
  <si>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</si>
  <si>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</si>
  <si>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</si>
  <si>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</si>
  <si>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</si>
  <si>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</si>
  <si>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</si>
  <si>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</si>
  <si>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</si>
  <si>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</si>
  <si>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</si>
  <si>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</si>
  <si>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</si>
  <si>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</si>
  <si>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</si>
  <si>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</si>
  <si>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</si>
  <si>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</si>
  <si>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</si>
  <si>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</si>
  <si>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</si>
  <si>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</si>
  <si>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</si>
  <si>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</si>
  <si>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</si>
  <si>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</si>
  <si>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</si>
  <si>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</si>
  <si>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</si>
  <si>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</si>
  <si>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</si>
  <si>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</si>
  <si>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</si>
  <si>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</si>
  <si>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</si>
  <si>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</si>
  <si>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</si>
  <si>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</si>
  <si>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</si>
  <si>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</si>
  <si>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</si>
  <si>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</si>
  <si>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</si>
  <si>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</si>
  <si>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</si>
  <si>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</si>
  <si>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</si>
  <si>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</si>
  <si>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</si>
  <si>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</si>
  <si>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</si>
  <si>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</si>
  <si>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</si>
  <si>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</si>
  <si>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</si>
  <si>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</si>
  <si>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</si>
  <si>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</si>
  <si>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</si>
  <si>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</si>
  <si>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</si>
  <si>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</si>
  <si>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</si>
  <si>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</si>
  <si>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</si>
  <si>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</si>
  <si>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</si>
  <si>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</si>
  <si>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</si>
  <si>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</si>
  <si>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</si>
  <si>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</si>
  <si>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</si>
  <si>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</si>
  <si>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</si>
  <si>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</si>
  <si>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</si>
  <si>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</si>
  <si>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</si>
  <si>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</si>
  <si>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</si>
  <si>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</si>
  <si>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</si>
  <si>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</si>
  <si>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</si>
  <si>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</si>
  <si>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</si>
  <si>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</si>
  <si>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</si>
  <si>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</si>
  <si>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</si>
  <si>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</si>
  <si>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</si>
  <si>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</si>
  <si>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</si>
  <si>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</si>
  <si>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</si>
  <si>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</si>
  <si>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</si>
  <si>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</si>
  <si>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</si>
  <si>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</si>
  <si>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</si>
  <si>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</si>
  <si>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</si>
  <si>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</si>
  <si>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</si>
  <si>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</si>
  <si>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</si>
  <si>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</si>
  <si>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</si>
  <si>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</si>
  <si>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</si>
  <si>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</si>
  <si>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</si>
  <si>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</si>
  <si>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</si>
  <si>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</si>
  <si>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</si>
  <si>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</si>
  <si>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</si>
  <si>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</si>
  <si>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</si>
  <si>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</si>
  <si>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</si>
  <si>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</si>
  <si>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</si>
  <si>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</si>
  <si>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</si>
  <si>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</si>
  <si>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</si>
  <si>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</si>
  <si>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</si>
  <si>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</si>
  <si>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</si>
  <si>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</si>
  <si>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</si>
  <si>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</si>
  <si>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</si>
  <si>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</si>
  <si>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</si>
  <si>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</si>
  <si>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</si>
  <si>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</si>
  <si>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</si>
  <si>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</si>
  <si>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</si>
  <si>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</si>
  <si>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</si>
  <si>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</si>
  <si>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</si>
  <si>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</si>
  <si>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</si>
  <si>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</si>
  <si>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</si>
  <si>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</si>
  <si>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</si>
  <si>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</si>
  <si>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</si>
  <si>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</si>
  <si>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</si>
  <si>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</si>
  <si>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</si>
  <si>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</si>
  <si>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</si>
  <si>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</si>
  <si>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</si>
  <si>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</si>
  <si>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</si>
  <si>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</si>
  <si>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</si>
  <si>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</si>
  <si>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</si>
  <si>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</si>
  <si>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</si>
  <si>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</si>
  <si>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</si>
  <si>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</si>
  <si>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</si>
  <si>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</si>
  <si>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</si>
  <si>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</si>
  <si>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</si>
  <si>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</si>
  <si>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</si>
  <si>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</si>
  <si>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</si>
  <si>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</si>
  <si>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</si>
  <si>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</si>
  <si>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</si>
  <si>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</si>
  <si>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</si>
  <si>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</si>
  <si>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</si>
  <si>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</si>
  <si>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</si>
  <si>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</si>
  <si>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</si>
  <si>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</si>
  <si>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</si>
  <si>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</si>
  <si>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</si>
  <si>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</si>
  <si>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</si>
  <si>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</si>
  <si>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</si>
  <si>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</si>
  <si>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</si>
  <si>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</si>
  <si>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</si>
  <si>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</si>
  <si>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</si>
  <si>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</si>
  <si>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</si>
  <si>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</si>
  <si>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</si>
  <si>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</si>
  <si>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</si>
  <si>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</si>
  <si>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</si>
  <si>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</si>
  <si>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</si>
  <si>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</si>
  <si>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</si>
  <si>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</si>
  <si>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</si>
  <si>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</si>
  <si>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</si>
  <si>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</si>
  <si>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</si>
  <si>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</si>
  <si>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</si>
  <si>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</si>
  <si>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</si>
  <si>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</si>
  <si>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</si>
  <si>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</si>
  <si>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</si>
  <si>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</si>
  <si>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</si>
  <si>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</si>
  <si>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</si>
  <si>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</si>
  <si>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</si>
  <si>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</si>
  <si>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</si>
  <si>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</si>
  <si>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</si>
  <si>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</si>
  <si>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</si>
  <si>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</si>
  <si>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</si>
  <si>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</si>
  <si>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</si>
  <si>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</si>
  <si>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</si>
  <si>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</si>
  <si>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</si>
  <si>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</si>
  <si>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</si>
  <si>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</si>
  <si>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</si>
  <si>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</si>
  <si>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</si>
  <si>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</si>
  <si>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</si>
  <si>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</si>
  <si>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</si>
  <si>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</si>
  <si>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</si>
  <si>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</si>
  <si>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</si>
  <si>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</si>
  <si>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</si>
  <si>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</si>
  <si>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</si>
  <si>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</si>
  <si>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</si>
  <si>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</si>
  <si>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</si>
  <si>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</si>
  <si>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</si>
  <si>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</si>
  <si>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</si>
  <si>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</si>
  <si>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</si>
  <si>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</si>
  <si>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</si>
  <si>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</si>
  <si>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</si>
  <si>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</si>
  <si>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</si>
  <si>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</si>
  <si>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</si>
  <si>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</si>
  <si>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</si>
  <si>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</si>
  <si>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</si>
  <si>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</si>
  <si>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</si>
  <si>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</si>
  <si>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</si>
  <si>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</si>
  <si>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</si>
  <si>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</si>
  <si>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</si>
  <si>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</si>
  <si>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</si>
  <si>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</si>
  <si>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</si>
  <si>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</si>
  <si>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</si>
  <si>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</si>
  <si>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</si>
  <si>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</si>
  <si>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</si>
  <si>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</si>
  <si>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</si>
  <si>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</si>
  <si>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</si>
  <si>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</si>
  <si>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</si>
  <si>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</si>
  <si>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</si>
  <si>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</si>
  <si>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</si>
  <si>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</si>
  <si>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</si>
  <si>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</si>
  <si>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</si>
  <si>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</si>
  <si>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</si>
  <si>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</si>
  <si>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</si>
  <si>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</si>
  <si>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</si>
  <si>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</si>
  <si>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</si>
  <si>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</si>
  <si>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</si>
  <si>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</si>
  <si>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</si>
  <si>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</si>
  <si>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</si>
  <si>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</si>
  <si>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</si>
  <si>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</si>
  <si>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</si>
  <si>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</si>
  <si>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</si>
  <si>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</si>
  <si>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</si>
  <si>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</si>
  <si>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</si>
  <si>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</si>
  <si>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</si>
  <si>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</si>
  <si>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</si>
  <si>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</si>
  <si>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</si>
  <si>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</si>
  <si>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</si>
  <si>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</si>
  <si>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</si>
  <si>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</si>
  <si>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</si>
  <si>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</si>
  <si>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</si>
  <si>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</si>
  <si>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</si>
  <si>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</si>
  <si>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</si>
  <si>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</si>
  <si>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</si>
  <si>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</si>
  <si>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</si>
  <si>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</si>
  <si>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</si>
  <si>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</si>
  <si>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</si>
  <si>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</si>
  <si>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</si>
  <si>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</si>
  <si>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</si>
  <si>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</si>
  <si>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</si>
  <si>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</si>
  <si>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</si>
  <si>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</si>
  <si>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</si>
  <si>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</si>
  <si>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</si>
  <si>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</si>
  <si>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</si>
  <si>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</si>
  <si>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</si>
  <si>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</si>
  <si>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</si>
  <si>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</si>
  <si>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</si>
  <si>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</si>
  <si>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</si>
  <si>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</si>
  <si>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</si>
  <si>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</si>
  <si>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</si>
  <si>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</si>
  <si>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</si>
  <si>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</si>
  <si>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</si>
  <si>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</si>
  <si>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</si>
  <si>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</si>
  <si>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</si>
  <si>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</si>
  <si>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</si>
  <si>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</si>
  <si>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</si>
  <si>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</si>
  <si>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</si>
  <si>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</si>
  <si>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</si>
  <si>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</si>
  <si>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</si>
  <si>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</si>
  <si>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</si>
  <si>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</si>
  <si>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</si>
  <si>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</si>
  <si>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</si>
  <si>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</si>
  <si>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</si>
  <si>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</si>
  <si>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</si>
  <si>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</si>
  <si>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</si>
  <si>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</si>
  <si>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</si>
  <si>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</si>
  <si>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</si>
  <si>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</si>
  <si>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</si>
  <si>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</si>
  <si>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</si>
  <si>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</si>
  <si>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</si>
  <si>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</si>
  <si>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</si>
  <si>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</si>
  <si>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</si>
  <si>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</si>
  <si>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</si>
  <si>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</si>
  <si>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</si>
  <si>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</si>
  <si>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</si>
  <si>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</si>
  <si>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</si>
  <si>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</si>
  <si>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</si>
  <si>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</si>
  <si>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</si>
  <si>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</si>
  <si>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</si>
  <si>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</si>
  <si>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</si>
  <si>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</si>
  <si>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</si>
  <si>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</si>
  <si>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</si>
  <si>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</si>
  <si>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</si>
  <si>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</si>
  <si>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</si>
  <si>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</si>
  <si>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</si>
  <si>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</si>
  <si>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</si>
  <si>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</si>
  <si>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</si>
  <si>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</si>
  <si>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</si>
  <si>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</si>
  <si>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</si>
  <si>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</si>
  <si>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</si>
  <si>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</si>
  <si>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</si>
  <si>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</si>
  <si>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</si>
  <si>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</si>
  <si>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</si>
  <si>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</si>
  <si>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</si>
  <si>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</si>
  <si>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</si>
  <si>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</si>
  <si>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</si>
  <si>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</si>
  <si>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</si>
  <si>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</si>
  <si>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</si>
  <si>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</si>
  <si>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</si>
  <si>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</si>
  <si>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</si>
  <si>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</si>
  <si>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</si>
  <si>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</si>
  <si>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</si>
  <si>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</si>
  <si>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</si>
  <si>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</si>
  <si>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</si>
  <si>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</si>
  <si>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</si>
  <si>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</si>
  <si>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</si>
  <si>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</si>
  <si>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</si>
  <si>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</si>
  <si>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</si>
  <si>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</si>
  <si>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</si>
  <si>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</si>
  <si>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</si>
  <si>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</si>
  <si>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</si>
  <si>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</si>
  <si>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</si>
  <si>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</si>
  <si>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</si>
  <si>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</si>
  <si>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</si>
  <si>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</si>
  <si>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</si>
  <si>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</si>
  <si>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</si>
  <si>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</si>
  <si>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</si>
  <si>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</si>
  <si>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</si>
  <si>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</si>
  <si>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</si>
  <si>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</si>
  <si>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</si>
  <si>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</si>
  <si>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</si>
  <si>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</si>
  <si>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</si>
  <si>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</si>
  <si>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</si>
  <si>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</si>
  <si>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</si>
  <si>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</si>
  <si>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</si>
  <si>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</si>
  <si>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</si>
  <si>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</si>
  <si>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</si>
  <si>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</si>
  <si>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</si>
  <si>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</si>
  <si>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</si>
  <si>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</si>
  <si>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</si>
  <si>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</si>
  <si>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</si>
  <si>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</si>
  <si>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</si>
  <si>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</si>
  <si>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</si>
  <si>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</si>
  <si>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</si>
  <si>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</si>
  <si>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</si>
  <si>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</si>
  <si>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</si>
  <si>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</si>
  <si>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</si>
  <si>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</si>
  <si>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</si>
  <si>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</si>
  <si>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</si>
  <si>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</si>
  <si>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</si>
  <si>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</si>
  <si>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</si>
  <si>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</si>
  <si>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</si>
  <si>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</si>
  <si>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</si>
  <si>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</si>
  <si>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</si>
  <si>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</si>
  <si>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</si>
  <si>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</si>
  <si>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</si>
  <si>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</si>
  <si>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</si>
  <si>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</si>
  <si>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</si>
  <si>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</si>
  <si>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</si>
  <si>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</si>
  <si>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</si>
  <si>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</si>
  <si>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</si>
  <si>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</si>
  <si>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</si>
  <si>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</si>
  <si>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</si>
  <si>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</si>
  <si>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</si>
  <si>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</si>
  <si>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</si>
  <si>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</si>
  <si>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</si>
  <si>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</si>
  <si>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</si>
  <si>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</si>
  <si>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</si>
  <si>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</si>
  <si>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</si>
  <si>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</si>
  <si>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</si>
  <si>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</si>
  <si>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</si>
  <si>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</si>
  <si>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</si>
  <si>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</si>
  <si>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</si>
  <si>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</si>
  <si>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</si>
  <si>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</si>
  <si>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</si>
  <si>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</si>
  <si>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</si>
  <si>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</si>
  <si>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</si>
  <si>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</si>
  <si>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</si>
  <si>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</si>
  <si>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</si>
  <si>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</si>
  <si>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</si>
  <si>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</si>
  <si>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</si>
  <si>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</si>
  <si>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</si>
  <si>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</si>
  <si>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</si>
  <si>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</si>
  <si>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</si>
  <si>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</si>
  <si>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</si>
  <si>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</si>
  <si>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</si>
  <si>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</si>
  <si>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</si>
  <si>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</si>
  <si>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</si>
  <si>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</si>
  <si>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</si>
  <si>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</si>
  <si>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</si>
  <si>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</si>
  <si>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</si>
  <si>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</si>
  <si>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</si>
  <si>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</si>
  <si>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</si>
  <si>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</si>
  <si>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</si>
  <si>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</si>
  <si>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</si>
  <si>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</si>
  <si>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</si>
  <si>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</si>
  <si>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</si>
  <si>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</si>
  <si>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</si>
  <si>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</si>
  <si>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</si>
  <si>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</si>
  <si>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</si>
  <si>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</si>
  <si>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</si>
  <si>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</si>
  <si>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</si>
  <si>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</si>
  <si>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</si>
  <si>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</si>
  <si>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</si>
  <si>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</si>
  <si>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</si>
  <si>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</si>
  <si>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</si>
  <si>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</si>
  <si>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</si>
  <si>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</si>
  <si>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</si>
  <si>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</si>
  <si>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</si>
  <si>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</si>
  <si>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</si>
  <si>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</si>
  <si>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</si>
  <si>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</si>
  <si>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</si>
  <si>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</si>
  <si>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</si>
  <si>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</si>
  <si>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</si>
  <si>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</si>
  <si>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</si>
  <si>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</si>
  <si>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</si>
  <si>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</si>
  <si>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</si>
  <si>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</si>
  <si>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</si>
  <si>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</si>
  <si>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</si>
  <si>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</si>
  <si>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</si>
  <si>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</si>
  <si>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</si>
  <si>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</si>
  <si>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</si>
  <si>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</si>
  <si>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</si>
  <si>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</si>
  <si>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</si>
  <si>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</si>
  <si>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</si>
  <si>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</si>
  <si>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</si>
  <si>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</si>
  <si>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</si>
  <si>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</si>
  <si>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</si>
  <si>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</si>
  <si>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</si>
  <si>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</si>
  <si>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</si>
  <si>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</si>
  <si>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</si>
  <si>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</si>
  <si>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</si>
  <si>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</si>
  <si>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</si>
  <si>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</si>
  <si>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</si>
  <si>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</si>
  <si>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</si>
  <si>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</si>
  <si>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</si>
  <si>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</si>
  <si>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</si>
  <si>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</si>
  <si>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</si>
  <si>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</si>
  <si>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</si>
  <si>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</si>
  <si>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</si>
  <si>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</si>
  <si>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</si>
  <si>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</si>
  <si>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</si>
  <si>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</si>
  <si>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</si>
  <si>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</si>
  <si>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</si>
  <si>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</si>
  <si>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</si>
  <si>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</si>
  <si>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</si>
  <si>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</si>
  <si>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</si>
  <si>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</si>
  <si>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</si>
  <si>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</si>
  <si>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</si>
  <si>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</si>
  <si>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</si>
  <si>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</si>
  <si>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</si>
  <si>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</si>
  <si>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</si>
  <si>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</si>
  <si>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</si>
  <si>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</si>
  <si>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</si>
  <si>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</si>
  <si>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</si>
  <si>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</si>
  <si>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</si>
  <si>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</si>
  <si>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</si>
  <si>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</si>
  <si>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</si>
  <si>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</si>
  <si>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</si>
  <si>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</si>
  <si>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</si>
  <si>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</si>
  <si>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</si>
  <si>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</si>
  <si>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</si>
  <si>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</si>
  <si>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</si>
  <si>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</si>
  <si>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</si>
  <si>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</si>
  <si>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</si>
  <si>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</si>
  <si>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</si>
  <si>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</si>
  <si>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</si>
  <si>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</si>
  <si>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</si>
  <si>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</si>
  <si>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</si>
  <si>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</si>
  <si>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</si>
  <si>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</si>
  <si>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</si>
  <si>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</si>
  <si>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</si>
  <si>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</si>
  <si>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</si>
  <si>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</si>
  <si>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</si>
  <si>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</si>
  <si>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</si>
  <si>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</si>
  <si>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</si>
  <si>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</si>
  <si>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</si>
  <si>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</si>
  <si>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</si>
  <si>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</si>
  <si>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</si>
  <si>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</si>
  <si>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</si>
  <si>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</si>
  <si>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</si>
  <si>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</si>
  <si>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</si>
  <si>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</si>
  <si>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</si>
  <si>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</si>
  <si>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</si>
  <si>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</si>
  <si>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</si>
  <si>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</si>
  <si>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</si>
  <si>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</si>
  <si>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</si>
  <si>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</si>
  <si>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</si>
  <si>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</si>
  <si>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</si>
  <si>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</si>
  <si>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</si>
  <si>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</si>
  <si>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</si>
  <si>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</si>
  <si>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</si>
  <si>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</si>
  <si>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</si>
  <si>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</si>
  <si>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</si>
  <si>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</si>
  <si>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</si>
  <si>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</si>
  <si>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</si>
  <si>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</si>
  <si>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</si>
  <si>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</si>
  <si>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</si>
  <si>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</si>
  <si>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</si>
  <si>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</si>
  <si>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</si>
  <si>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</si>
  <si>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</si>
  <si>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</si>
  <si>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</si>
  <si>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</si>
  <si>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</si>
  <si>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</si>
  <si>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</si>
  <si>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</si>
  <si>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</si>
  <si>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</si>
  <si>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</si>
  <si>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</si>
  <si>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</si>
  <si>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</si>
  <si>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</si>
  <si>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</si>
  <si>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</si>
  <si>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</si>
  <si>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</si>
  <si>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</si>
  <si>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</si>
  <si>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</si>
  <si>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</si>
  <si>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</si>
  <si>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</si>
  <si>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</si>
  <si>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</si>
  <si>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</si>
  <si>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</si>
  <si>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</si>
  <si>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</si>
  <si>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</si>
  <si>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</si>
  <si>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</si>
  <si>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</si>
  <si>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</si>
  <si>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</si>
  <si>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</si>
  <si>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</si>
  <si>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</si>
  <si>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</si>
  <si>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</si>
  <si>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</si>
  <si>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</si>
  <si>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</si>
  <si>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</si>
  <si>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</si>
  <si>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</si>
  <si>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</si>
  <si>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</si>
  <si>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</si>
  <si>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</si>
  <si>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</si>
  <si>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</si>
  <si>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</si>
  <si>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</si>
  <si>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</si>
  <si>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</si>
  <si>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</si>
  <si>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</si>
  <si>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</si>
  <si>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</si>
  <si>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</si>
  <si>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</si>
  <si>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</si>
  <si>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</si>
  <si>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</si>
  <si>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</si>
  <si>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</si>
  <si>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</si>
  <si>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</si>
  <si>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</si>
  <si>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</si>
  <si>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</si>
  <si>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</si>
  <si>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</si>
  <si>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</si>
  <si>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</si>
  <si>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</si>
  <si>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</si>
  <si>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</si>
  <si>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</si>
  <si>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</si>
  <si>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</si>
  <si>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</si>
  <si>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</si>
  <si>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</si>
  <si>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</si>
  <si>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</si>
  <si>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</si>
  <si>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</si>
  <si>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</si>
  <si>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</si>
  <si>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</si>
  <si>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</si>
  <si>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</si>
  <si>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</si>
  <si>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</si>
  <si>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</si>
  <si>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</si>
  <si>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</si>
  <si>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</si>
  <si>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</si>
  <si>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</si>
  <si>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</si>
  <si>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</si>
  <si>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</si>
  <si>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</si>
  <si>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</si>
  <si>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</si>
  <si>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</si>
  <si>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</si>
  <si>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</si>
  <si>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</si>
  <si>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</si>
  <si>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</si>
  <si>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</si>
  <si>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</si>
  <si>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</si>
  <si>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</si>
  <si>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</si>
  <si>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</si>
  <si>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</si>
  <si>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</si>
  <si>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</si>
  <si>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</si>
  <si>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</si>
  <si>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</si>
  <si>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</si>
  <si>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</si>
  <si>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</si>
  <si>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</si>
  <si>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</si>
  <si>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</si>
  <si>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</si>
  <si>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</si>
  <si>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</si>
  <si>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</si>
  <si>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</si>
  <si>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</si>
  <si>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</si>
  <si>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</si>
  <si>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</si>
  <si>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</si>
  <si>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</si>
  <si>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</si>
  <si>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</si>
  <si>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</si>
  <si>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</si>
  <si>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</si>
  <si>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</si>
  <si>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</si>
  <si>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</si>
  <si>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</si>
  <si>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</si>
  <si>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</si>
  <si>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</si>
  <si>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</si>
  <si>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</si>
  <si>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</si>
  <si>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</si>
  <si>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</si>
  <si>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</si>
  <si>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</si>
  <si>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</si>
  <si>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</si>
  <si>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</si>
  <si>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</si>
  <si>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</si>
  <si>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</si>
  <si>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</si>
  <si>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</si>
  <si>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</si>
  <si>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</si>
  <si>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</si>
  <si>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</si>
  <si>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</si>
  <si>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</si>
  <si>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</si>
  <si>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</si>
  <si>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</si>
  <si>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</si>
  <si>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</si>
  <si>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</si>
  <si>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</si>
  <si>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</si>
  <si>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</si>
  <si>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</si>
  <si>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</si>
  <si>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</si>
  <si>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</si>
  <si>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</si>
  <si>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</si>
  <si>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</si>
  <si>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</si>
  <si>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</si>
  <si>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</si>
  <si>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</si>
  <si>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</si>
  <si>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</si>
  <si>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</si>
  <si>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</si>
  <si>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</si>
  <si>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</si>
  <si>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</si>
  <si>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</si>
  <si>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</si>
  <si>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</si>
  <si>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</si>
  <si>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</si>
  <si>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</si>
  <si>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</si>
  <si>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</si>
  <si>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</si>
  <si>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</si>
  <si>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</si>
  <si>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</si>
  <si>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</si>
  <si>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</si>
  <si>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</si>
  <si>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</si>
  <si>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</si>
  <si>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</si>
  <si>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</si>
  <si>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</si>
  <si>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</si>
  <si>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</si>
  <si>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</si>
  <si>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</si>
  <si>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</si>
  <si>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</si>
  <si>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</si>
  <si>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</si>
  <si>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</si>
  <si>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</si>
  <si>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</si>
  <si>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</si>
  <si>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</si>
  <si>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</si>
  <si>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</si>
  <si>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</si>
  <si>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</si>
  <si>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</si>
  <si>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</si>
  <si>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</si>
  <si>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</si>
  <si>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</si>
  <si>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</si>
  <si>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</si>
  <si>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</si>
  <si>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</si>
  <si>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</si>
  <si>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</si>
  <si>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</si>
  <si>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</si>
  <si>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</si>
  <si>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</si>
  <si>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</si>
  <si>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</si>
  <si>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</si>
  <si>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</si>
  <si>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</si>
  <si>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</si>
  <si>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</si>
  <si>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</si>
  <si>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</si>
  <si>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</si>
  <si>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</si>
  <si>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</si>
  <si>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</si>
  <si>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</si>
  <si>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</si>
  <si>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</si>
  <si>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</si>
  <si>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</si>
  <si>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</si>
  <si>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</si>
  <si>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</si>
  <si>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</si>
  <si>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</si>
  <si>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</si>
  <si>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</si>
  <si>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</si>
  <si>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</si>
  <si>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</si>
  <si>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</si>
  <si>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</si>
  <si>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</si>
  <si>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</si>
  <si>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</si>
  <si>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</si>
  <si>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</si>
  <si>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</si>
  <si>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</si>
  <si>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</si>
  <si>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</si>
  <si>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</si>
  <si>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</si>
  <si>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</si>
  <si>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</si>
  <si>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</si>
  <si>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</si>
  <si>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</si>
  <si>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</si>
  <si>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</si>
  <si>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</si>
  <si>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</si>
  <si>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</si>
  <si>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</si>
  <si>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</si>
  <si>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</si>
  <si>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</si>
  <si>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</si>
  <si>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</si>
  <si>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</si>
  <si>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</si>
  <si>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</si>
  <si>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</si>
  <si>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</si>
  <si>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</si>
  <si>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</si>
  <si>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</si>
  <si>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</si>
  <si>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</si>
  <si>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</si>
  <si>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</si>
  <si>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</si>
  <si>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</si>
  <si>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</si>
  <si>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</si>
  <si>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</si>
  <si>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</si>
  <si>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</si>
  <si>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</si>
  <si>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</si>
  <si>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</si>
  <si>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</si>
  <si>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</si>
  <si>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</si>
  <si>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</si>
  <si>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</si>
  <si>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</si>
  <si>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</si>
  <si>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</si>
  <si>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</si>
  <si>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</si>
  <si>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</si>
  <si>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</si>
  <si>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</si>
  <si>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</si>
  <si>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</si>
  <si>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</si>
  <si>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</si>
  <si>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</si>
  <si>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</si>
  <si>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</si>
  <si>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</si>
  <si>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</si>
  <si>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</si>
  <si>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</si>
  <si>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</si>
  <si>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</si>
  <si>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</si>
  <si>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</si>
  <si>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</si>
  <si>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</si>
  <si>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</si>
  <si>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</si>
  <si>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</si>
  <si>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</si>
  <si>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</si>
  <si>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</si>
  <si>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</si>
  <si>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</si>
  <si>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</si>
  <si>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</si>
  <si>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</si>
  <si>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</si>
  <si>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</si>
  <si>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</si>
  <si>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</si>
  <si>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</si>
  <si>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</si>
  <si>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</si>
  <si>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</si>
  <si>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</si>
  <si>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</si>
  <si>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</si>
  <si>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</si>
  <si>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</si>
  <si>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</si>
  <si>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</si>
  <si>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</si>
  <si>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</si>
  <si>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</si>
  <si>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</si>
  <si>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</si>
  <si>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</si>
  <si>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</si>
  <si>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</si>
  <si>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</si>
  <si>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</si>
  <si>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</si>
  <si>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</si>
  <si>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</si>
  <si>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</si>
  <si>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</si>
  <si>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</si>
  <si>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</si>
  <si>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</si>
  <si>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</si>
  <si>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</si>
  <si>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</si>
  <si>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</si>
  <si>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</si>
  <si>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</si>
  <si>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</si>
  <si>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</si>
  <si>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</si>
  <si>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</si>
  <si>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</si>
  <si>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</si>
  <si>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</si>
  <si>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</si>
  <si>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</si>
  <si>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</si>
  <si>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</si>
  <si>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</si>
  <si>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</si>
  <si>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</si>
  <si>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</si>
  <si>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</si>
  <si>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</si>
  <si>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</si>
  <si>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</si>
  <si>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</si>
  <si>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</si>
  <si>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</si>
  <si>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</si>
  <si>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</si>
  <si>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</si>
  <si>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</si>
  <si>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</si>
  <si>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</si>
  <si>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</si>
  <si>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</si>
  <si>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</si>
  <si>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</si>
  <si>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</si>
  <si>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</si>
  <si>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</si>
  <si>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</si>
  <si>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</si>
  <si>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</si>
  <si>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</si>
  <si>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</si>
  <si>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</si>
  <si>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</si>
  <si>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</si>
  <si>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</si>
  <si>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</si>
  <si>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</si>
  <si>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</si>
  <si>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</si>
  <si>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</si>
  <si>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</si>
  <si>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</si>
  <si>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</si>
  <si>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</si>
  <si>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</si>
  <si>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</si>
  <si>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</si>
  <si>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</si>
  <si>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</si>
  <si>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</si>
  <si>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</si>
  <si>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</si>
  <si>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</si>
  <si>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</si>
  <si>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</si>
  <si>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</si>
  <si>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</si>
  <si>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</si>
  <si>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</si>
  <si>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</si>
  <si>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</si>
  <si>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</si>
  <si>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</si>
  <si>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</si>
  <si>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</si>
  <si>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</si>
  <si>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</si>
  <si>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</si>
  <si>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</si>
  <si>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</si>
  <si>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</si>
  <si>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</si>
  <si>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</si>
  <si>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</si>
  <si>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</si>
  <si>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</si>
  <si>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</si>
  <si>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</si>
  <si>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</si>
  <si>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</si>
  <si>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</si>
  <si>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</si>
  <si>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</si>
  <si>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</si>
  <si>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</si>
  <si>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</si>
  <si>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</si>
  <si>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</si>
  <si>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</si>
  <si>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</si>
  <si>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</si>
  <si>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</si>
  <si>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</si>
  <si>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</si>
  <si>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</si>
  <si>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</si>
  <si>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</si>
  <si>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</si>
  <si>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</si>
  <si>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</si>
  <si>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</si>
  <si>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</si>
  <si>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</si>
  <si>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</si>
  <si>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</si>
  <si>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</si>
  <si>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</si>
  <si>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</si>
  <si>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</si>
  <si>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</si>
  <si>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</si>
  <si>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</si>
  <si>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</si>
  <si>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</si>
  <si>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</si>
  <si>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</si>
  <si>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</si>
  <si>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</si>
  <si>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</si>
  <si>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</si>
  <si>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</si>
  <si>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</si>
  <si>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</si>
  <si>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</si>
  <si>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</si>
  <si>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</si>
  <si>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</si>
  <si>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</si>
  <si>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</si>
  <si>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</si>
  <si>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</si>
  <si>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</si>
  <si>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</si>
  <si>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</si>
  <si>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</si>
  <si>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</si>
  <si>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</si>
  <si>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</si>
  <si>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</si>
  <si>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</si>
  <si>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</si>
  <si>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</si>
  <si>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</si>
  <si>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</si>
  <si>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</si>
  <si>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</si>
  <si>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</si>
  <si>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</si>
  <si>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</si>
  <si>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</si>
  <si>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</si>
  <si>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</si>
  <si>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</si>
  <si>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</si>
  <si>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</si>
  <si>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</si>
  <si>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</si>
  <si>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</si>
  <si>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</si>
  <si>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</si>
  <si>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</si>
  <si>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</si>
  <si>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</si>
  <si>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</si>
  <si>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</si>
  <si>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</si>
  <si>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</si>
  <si>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</si>
  <si>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</si>
  <si>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</si>
  <si>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</si>
  <si>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</si>
  <si>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</si>
  <si>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</si>
  <si>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</si>
  <si>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</si>
  <si>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</si>
  <si>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</si>
  <si>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</si>
  <si>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</si>
  <si>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</si>
  <si>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</si>
  <si>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</si>
  <si>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</si>
  <si>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</si>
  <si>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</si>
  <si>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</si>
  <si>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</si>
  <si>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</si>
  <si>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</si>
  <si>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</si>
  <si>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</si>
  <si>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</si>
  <si>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</si>
  <si>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</si>
  <si>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</si>
  <si>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</si>
  <si>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</si>
  <si>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</si>
  <si>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</si>
  <si>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</si>
  <si>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</si>
  <si>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</si>
  <si>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</si>
  <si>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</si>
  <si>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</si>
  <si>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</si>
  <si>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</si>
  <si>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</si>
  <si>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</si>
  <si>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</si>
  <si>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</si>
  <si>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</si>
  <si>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</si>
  <si>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</si>
  <si>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</si>
  <si>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</si>
  <si>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</si>
  <si>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</si>
  <si>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</si>
  <si>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</si>
  <si>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</si>
  <si>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</si>
  <si>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</si>
  <si>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</si>
  <si>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</si>
  <si>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</si>
  <si>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</si>
  <si>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</si>
  <si>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</si>
  <si>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</si>
  <si>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</si>
  <si>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</si>
  <si>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</si>
  <si>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</si>
  <si>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</si>
  <si>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</si>
  <si>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</si>
  <si>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</si>
  <si>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</si>
  <si>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</si>
  <si>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</si>
  <si>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</si>
  <si>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</si>
  <si>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</si>
  <si>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</si>
  <si>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</si>
  <si>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</si>
  <si>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</si>
  <si>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</si>
  <si>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</si>
  <si>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</si>
  <si>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</si>
  <si>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</si>
  <si>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</si>
  <si>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</si>
  <si>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</si>
  <si>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</si>
  <si>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</si>
  <si>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</si>
  <si>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</si>
  <si>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</si>
  <si>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</si>
  <si>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</si>
  <si>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</si>
  <si>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</si>
  <si>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</si>
  <si>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</si>
  <si>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</si>
  <si>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</si>
  <si>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</si>
  <si>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</si>
  <si>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</si>
  <si>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</si>
  <si>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</si>
  <si>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</si>
  <si>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</si>
  <si>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</si>
  <si>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</si>
  <si>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</si>
  <si>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</si>
  <si>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</si>
  <si>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</si>
  <si>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</si>
  <si>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</si>
  <si>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</si>
  <si>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</si>
  <si>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</si>
  <si>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</si>
  <si>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</si>
  <si>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</si>
  <si>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</si>
  <si>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</si>
  <si>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</si>
  <si>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</si>
  <si>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</si>
  <si>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</si>
  <si>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</si>
  <si>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</si>
  <si>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</si>
  <si>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</si>
  <si>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</si>
  <si>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</si>
  <si>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</si>
  <si>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</si>
  <si>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</si>
  <si>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</si>
  <si>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</si>
  <si>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</si>
  <si>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</si>
  <si>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</si>
  <si>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</si>
  <si>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</si>
  <si>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</si>
  <si>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</si>
  <si>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</si>
  <si>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</si>
  <si>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</si>
  <si>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</si>
  <si>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</si>
  <si>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</si>
  <si>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</si>
  <si>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</si>
  <si>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</si>
  <si>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</si>
  <si>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</si>
  <si>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</si>
  <si>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</si>
  <si>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</si>
  <si>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</si>
  <si>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</si>
  <si>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</si>
  <si>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</si>
  <si>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</si>
  <si>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</si>
  <si>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</si>
  <si>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</si>
  <si>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</si>
  <si>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</si>
  <si>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</si>
  <si>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</si>
  <si>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</si>
  <si>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</si>
  <si>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</si>
  <si>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</si>
  <si>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</si>
  <si>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</si>
  <si>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</si>
  <si>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</si>
  <si>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</si>
  <si>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</si>
  <si>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</si>
  <si>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</si>
  <si>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</si>
  <si>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</si>
  <si>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</si>
  <si>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</si>
  <si>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</si>
  <si>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</si>
  <si>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</si>
  <si>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</si>
  <si>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</si>
  <si>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</si>
  <si>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</si>
  <si>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</si>
  <si>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</si>
  <si>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</si>
  <si>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</si>
  <si>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</si>
  <si>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</si>
  <si>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</si>
  <si>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</si>
  <si>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</si>
  <si>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</si>
  <si>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</si>
  <si>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</si>
  <si>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</si>
  <si>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</si>
  <si>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</si>
  <si>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</si>
  <si>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</si>
  <si>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</si>
  <si>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</si>
  <si>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</si>
  <si>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</si>
  <si>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</si>
  <si>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</si>
  <si>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</si>
  <si>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</si>
  <si>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</si>
  <si>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</si>
  <si>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</si>
  <si>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</si>
  <si>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</si>
  <si>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</si>
  <si>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</si>
  <si>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</si>
  <si>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</si>
  <si>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</si>
  <si>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</si>
  <si>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</si>
  <si>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</si>
  <si>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</si>
  <si>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</si>
  <si>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</si>
  <si>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</si>
  <si>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</si>
  <si>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</si>
  <si>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</si>
  <si>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</si>
  <si>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</si>
  <si>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</si>
  <si>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</si>
  <si>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</si>
  <si>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</si>
  <si>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</si>
  <si>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</si>
  <si>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</si>
  <si>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</si>
  <si>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</si>
  <si>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</si>
  <si>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</si>
  <si>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</si>
  <si>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</si>
  <si>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</si>
  <si>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</si>
  <si>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</si>
  <si>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</si>
  <si>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</si>
  <si>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</si>
  <si>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</si>
  <si>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</si>
  <si>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</si>
  <si>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</si>
  <si>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</si>
  <si>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</si>
  <si>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</si>
  <si>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</si>
  <si>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</si>
  <si>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</si>
  <si>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</si>
  <si>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</si>
  <si>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</si>
  <si>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</si>
  <si>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</si>
  <si>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</si>
  <si>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</si>
  <si>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</si>
  <si>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</si>
  <si>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</si>
  <si>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</si>
  <si>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</si>
  <si>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</si>
  <si>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</si>
  <si>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</si>
  <si>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</si>
  <si>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</si>
  <si>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</si>
  <si>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</si>
  <si>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</si>
  <si>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</si>
  <si>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</si>
  <si>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</si>
  <si>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</si>
  <si>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</si>
  <si>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</si>
  <si>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</si>
  <si>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</si>
  <si>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</si>
  <si>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</si>
  <si>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</si>
  <si>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</si>
  <si>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</si>
  <si>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</si>
  <si>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</si>
  <si>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</si>
  <si>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</si>
  <si>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</si>
  <si>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</si>
  <si>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</si>
  <si>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</si>
  <si>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</si>
  <si>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</si>
  <si>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</si>
  <si>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</si>
  <si>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</si>
  <si>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</si>
  <si>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</si>
  <si>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</si>
  <si>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</si>
  <si>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</si>
  <si>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</si>
  <si>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</si>
  <si>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</si>
  <si>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</si>
  <si>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</si>
  <si>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</si>
  <si>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</si>
  <si>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</si>
  <si>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</si>
  <si>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</si>
  <si>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</si>
  <si>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</si>
  <si>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</si>
  <si>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</si>
  <si>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</si>
  <si>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</si>
  <si>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</si>
  <si>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</si>
  <si>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</si>
  <si>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</si>
  <si>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</si>
  <si>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</si>
  <si>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</si>
  <si>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</si>
  <si>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</si>
  <si>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</si>
  <si>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</si>
  <si>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</si>
  <si>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</si>
  <si>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</si>
  <si>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</si>
  <si>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</si>
  <si>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</si>
  <si>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</si>
  <si>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</si>
  <si>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</si>
  <si>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</si>
  <si>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</si>
  <si>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</si>
  <si>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</si>
  <si>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</si>
  <si>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</si>
  <si>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</si>
  <si>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</si>
  <si>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</si>
  <si>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</si>
  <si>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</si>
  <si>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</si>
  <si>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</si>
  <si>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</si>
  <si>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</si>
  <si>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</si>
  <si>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</si>
  <si>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</si>
  <si>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</si>
  <si>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</si>
  <si>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</si>
  <si>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</si>
  <si>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</si>
  <si>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</si>
  <si>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</si>
  <si>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</si>
  <si>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</si>
  <si>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</si>
  <si>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</si>
  <si>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</si>
  <si>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</si>
  <si>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</si>
  <si>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</si>
  <si>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</si>
  <si>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</si>
  <si>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</si>
  <si>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</si>
  <si>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</si>
  <si>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</si>
  <si>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</si>
  <si>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</si>
  <si>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</si>
  <si>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</si>
  <si>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</si>
  <si>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</si>
  <si>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</si>
  <si>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</si>
  <si>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</si>
  <si>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</si>
  <si>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</si>
  <si>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</si>
  <si>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</si>
  <si>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</si>
  <si>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</si>
  <si>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</si>
  <si>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</si>
  <si>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</si>
  <si>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</si>
  <si>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</si>
  <si>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</si>
  <si>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</si>
  <si>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</si>
  <si>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</si>
  <si>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</si>
  <si>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</si>
  <si>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</si>
  <si>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</si>
  <si>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</si>
  <si>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</si>
  <si>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</si>
  <si>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</si>
  <si>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</si>
  <si>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</si>
  <si>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</si>
  <si>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</si>
  <si>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</si>
  <si>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</si>
  <si>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</si>
  <si>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</si>
  <si>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</si>
  <si>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</si>
  <si>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</si>
  <si>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</si>
  <si>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</si>
  <si>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</si>
  <si>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</si>
  <si>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</si>
  <si>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</si>
  <si>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</si>
  <si>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</si>
  <si>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</si>
  <si>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</si>
  <si>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</si>
  <si>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</si>
  <si>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</si>
  <si>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</si>
  <si>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</si>
  <si>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</si>
  <si>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</si>
  <si>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</si>
  <si>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</si>
  <si>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</si>
  <si>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</si>
  <si>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</si>
  <si>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</si>
  <si>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</si>
  <si>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</si>
  <si>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</si>
  <si>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</si>
  <si>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</si>
  <si>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</si>
  <si>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</si>
  <si>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</si>
  <si>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</si>
  <si>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</si>
  <si>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</si>
  <si>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</si>
  <si>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</si>
  <si>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</si>
  <si>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</si>
  <si>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</si>
  <si>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</si>
  <si>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</si>
  <si>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</si>
  <si>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</si>
  <si>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</si>
  <si>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</si>
  <si>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</si>
  <si>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</si>
  <si>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</si>
  <si>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</si>
  <si>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</si>
  <si>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</si>
  <si>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</si>
  <si>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</si>
  <si>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</si>
  <si>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</si>
  <si>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</si>
  <si>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</si>
  <si>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</si>
  <si>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</si>
  <si>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</si>
  <si>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</si>
  <si>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</si>
  <si>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</si>
  <si>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</si>
  <si>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</si>
  <si>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</si>
  <si>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</si>
  <si>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</si>
  <si>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</si>
  <si>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</si>
  <si>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</si>
  <si>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</si>
  <si>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</si>
  <si>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</si>
  <si>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</si>
  <si>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</si>
  <si>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</si>
  <si>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</si>
  <si>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</si>
  <si>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</si>
  <si>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</si>
  <si>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</si>
  <si>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</si>
  <si>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</si>
  <si>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</si>
  <si>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</si>
  <si>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</si>
  <si>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</si>
  <si>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</si>
  <si>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</si>
  <si>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</si>
  <si>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</si>
  <si>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</si>
  <si>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</si>
  <si>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</si>
  <si>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</si>
  <si>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</si>
  <si>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</si>
  <si>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</si>
  <si>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</si>
  <si>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</si>
  <si>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</si>
  <si>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</si>
  <si>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</si>
  <si>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</si>
  <si>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</si>
  <si>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</si>
  <si>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</si>
  <si>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</si>
  <si>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</si>
  <si>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</si>
  <si>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</si>
  <si>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</si>
  <si>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</si>
  <si>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</si>
  <si>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</si>
  <si>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</si>
  <si>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</si>
  <si>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</si>
  <si>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</si>
  <si>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</si>
  <si>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</si>
  <si>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</si>
  <si>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</si>
  <si>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</si>
  <si>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</si>
  <si>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</si>
  <si>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</si>
  <si>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</si>
  <si>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</si>
  <si>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</si>
  <si>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</si>
  <si>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</si>
  <si>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</si>
  <si>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</si>
  <si>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</si>
  <si>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</si>
  <si>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</si>
  <si>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</si>
  <si>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</si>
  <si>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</si>
  <si>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</si>
  <si>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</si>
  <si>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</si>
  <si>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</si>
  <si>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</si>
  <si>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</si>
  <si>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</si>
  <si>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</si>
  <si>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</si>
  <si>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</si>
  <si>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</si>
  <si>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</si>
  <si>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</si>
  <si>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</si>
  <si>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</si>
  <si>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</si>
  <si>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</si>
  <si>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</si>
  <si>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</si>
  <si>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</si>
  <si>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</si>
  <si>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</si>
  <si>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</si>
  <si>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</si>
  <si>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</si>
  <si>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</si>
  <si>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</si>
  <si>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</si>
  <si>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</si>
  <si>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</si>
  <si>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</si>
  <si>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</si>
  <si>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</si>
  <si>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</si>
  <si>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</si>
  <si>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</si>
  <si>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</si>
  <si>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</si>
  <si>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</si>
  <si>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</si>
  <si>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</si>
  <si>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</si>
  <si>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</si>
  <si>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</si>
  <si>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</si>
  <si>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</si>
  <si>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</si>
  <si>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</si>
  <si>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</si>
  <si>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</si>
  <si>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</si>
  <si>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</si>
  <si>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</si>
  <si>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</si>
  <si>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</si>
  <si>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</si>
  <si>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</si>
  <si>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</si>
  <si>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</si>
  <si>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</si>
  <si>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</si>
  <si>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</si>
  <si>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</si>
  <si>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</si>
  <si>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</si>
  <si>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</si>
  <si>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</si>
  <si>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</si>
  <si>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</si>
  <si>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</si>
  <si>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</si>
  <si>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</si>
  <si>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</si>
  <si>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</si>
  <si>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</si>
  <si>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</si>
  <si>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</si>
  <si>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</si>
  <si>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</si>
  <si>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</si>
  <si>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</si>
  <si>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</si>
  <si>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</si>
  <si>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</si>
  <si>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</si>
  <si>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</si>
  <si>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</si>
  <si>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</si>
  <si>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</si>
  <si>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</si>
  <si>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</si>
  <si>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</si>
  <si>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</si>
  <si>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</si>
  <si>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</si>
  <si>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</si>
  <si>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</si>
  <si>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</si>
  <si>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</si>
  <si>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</si>
  <si>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</si>
  <si>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</si>
  <si>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</si>
  <si>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</si>
  <si>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</si>
  <si>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</si>
  <si>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</si>
  <si>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</si>
  <si>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</si>
  <si>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</si>
  <si>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</si>
  <si>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</si>
  <si>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</si>
  <si>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</si>
  <si>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</si>
  <si>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</si>
  <si>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</si>
  <si>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</si>
  <si>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</si>
  <si>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</si>
  <si>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</si>
  <si>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</si>
  <si>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</si>
  <si>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</si>
  <si>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</si>
  <si>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</si>
  <si>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</si>
  <si>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</si>
  <si>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</si>
  <si>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</si>
  <si>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</si>
  <si>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</si>
  <si>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</si>
  <si>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</si>
  <si>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</si>
  <si>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</si>
  <si>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</si>
  <si>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</si>
  <si>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</si>
  <si>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</si>
  <si>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</si>
  <si>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</si>
  <si>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</si>
  <si>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</si>
  <si>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</si>
  <si>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</si>
  <si>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</si>
  <si>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</si>
  <si>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</si>
  <si>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</si>
  <si>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</si>
  <si>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</si>
  <si>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</si>
  <si>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</si>
  <si>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</si>
  <si>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</si>
  <si>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</si>
  <si>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</si>
  <si>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</si>
  <si>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</si>
  <si>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</si>
  <si>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</si>
  <si>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</si>
  <si>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</si>
  <si>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</si>
  <si>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</si>
  <si>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</si>
  <si>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</si>
  <si>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</si>
  <si>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</si>
  <si>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</si>
  <si>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</si>
  <si>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</si>
  <si>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</si>
  <si>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</si>
  <si>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</si>
  <si>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</si>
  <si>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</si>
  <si>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</si>
  <si>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</si>
  <si>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</si>
  <si>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</si>
  <si>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</si>
  <si>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</si>
  <si>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</si>
  <si>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</si>
  <si>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</si>
  <si>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</si>
  <si>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</si>
  <si>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</si>
  <si>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</si>
  <si>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</si>
  <si>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</si>
  <si>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</si>
  <si>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</si>
  <si>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</si>
  <si>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</si>
  <si>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</si>
  <si>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</si>
  <si>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</si>
  <si>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</si>
  <si>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</si>
  <si>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</si>
  <si>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</si>
  <si>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</si>
  <si>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</si>
  <si>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</si>
  <si>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</si>
  <si>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</si>
  <si>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</si>
  <si>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</si>
  <si>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</si>
  <si>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</si>
  <si>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</si>
  <si>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</si>
  <si>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</si>
  <si>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</si>
  <si>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</si>
  <si>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</si>
  <si>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</si>
  <si>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</si>
  <si>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</si>
  <si>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</si>
  <si>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</si>
  <si>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</si>
  <si>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</si>
  <si>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</si>
  <si>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</si>
  <si>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</si>
  <si>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</si>
  <si>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</si>
  <si>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</si>
  <si>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</si>
  <si>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</si>
  <si>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</si>
  <si>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</si>
  <si>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</si>
  <si>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</si>
  <si>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</si>
  <si>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</si>
  <si>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</si>
  <si>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</si>
  <si>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</si>
  <si>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</si>
  <si>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</si>
  <si>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</si>
  <si>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</si>
  <si>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</si>
  <si>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</si>
  <si>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</si>
  <si>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</si>
  <si>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</si>
  <si>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</si>
  <si>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</si>
  <si>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</si>
  <si>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</si>
  <si>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</si>
  <si>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</si>
  <si>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</si>
  <si>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</si>
  <si>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</si>
  <si>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</si>
  <si>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</si>
  <si>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</si>
  <si>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</si>
  <si>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</si>
  <si>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</si>
  <si>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</si>
  <si>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</si>
  <si>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</si>
  <si>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</si>
  <si>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</si>
  <si>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</si>
  <si>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</si>
  <si>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</si>
  <si>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</si>
  <si>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</si>
  <si>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</si>
  <si>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</si>
  <si>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</si>
  <si>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</si>
  <si>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</si>
  <si>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</si>
  <si>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</si>
  <si>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</si>
  <si>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</si>
  <si>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</si>
  <si>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</si>
  <si>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</si>
  <si>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</si>
  <si>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</si>
  <si>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</si>
  <si>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</si>
  <si>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</si>
  <si>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</si>
  <si>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</si>
  <si>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</si>
  <si>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</si>
  <si>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</si>
  <si>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</si>
  <si>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</si>
  <si>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</si>
  <si>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</si>
  <si>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</si>
  <si>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</si>
  <si>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</si>
  <si>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</si>
  <si>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</si>
  <si>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</si>
  <si>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</si>
  <si>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</si>
  <si>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</si>
  <si>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</si>
  <si>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</si>
  <si>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</si>
  <si>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</si>
  <si>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</si>
  <si>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</si>
  <si>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</si>
  <si>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</si>
  <si>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</si>
  <si>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</si>
  <si>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</si>
  <si>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</si>
  <si>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</si>
  <si>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</si>
  <si>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</si>
  <si>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</si>
  <si>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</si>
  <si>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</si>
  <si>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</si>
  <si>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</si>
  <si>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</si>
  <si>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</si>
  <si>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</si>
  <si>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</si>
  <si>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</si>
  <si>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</si>
  <si>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</si>
  <si>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</si>
  <si>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</si>
  <si>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</si>
  <si>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</si>
  <si>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</si>
  <si>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</si>
  <si>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</si>
  <si>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</si>
  <si>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</si>
  <si>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</si>
  <si>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</si>
  <si>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</si>
  <si>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</si>
  <si>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</si>
  <si>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</si>
  <si>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</si>
  <si>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</si>
  <si>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</si>
  <si>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</si>
  <si>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</si>
  <si>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</si>
  <si>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</si>
  <si>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</si>
  <si>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</si>
  <si>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</si>
  <si>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</si>
  <si>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</si>
  <si>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</si>
  <si>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</si>
  <si>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</si>
  <si>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</si>
  <si>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</si>
  <si>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</si>
  <si>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</si>
  <si>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</si>
  <si>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</si>
  <si>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</si>
  <si>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</si>
  <si>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</si>
  <si>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</si>
  <si>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</si>
  <si>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</si>
  <si>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</si>
  <si>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</si>
  <si>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</si>
  <si>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</si>
  <si>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</si>
  <si>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</si>
  <si>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</si>
  <si>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</si>
  <si>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</si>
  <si>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</si>
  <si>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</si>
  <si>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</si>
  <si>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</si>
  <si>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</si>
  <si>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</si>
  <si>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</si>
  <si>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</si>
  <si>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</si>
  <si>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</si>
  <si>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</si>
  <si>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</si>
  <si>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</si>
  <si>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</si>
  <si>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</si>
  <si>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</si>
  <si>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</si>
  <si>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</si>
  <si>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</si>
  <si>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</si>
  <si>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</si>
  <si>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</si>
  <si>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</si>
  <si>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</si>
  <si>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</si>
  <si>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</si>
  <si>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</si>
  <si>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</si>
  <si>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</si>
  <si>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</si>
  <si>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</si>
  <si>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</si>
  <si>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</si>
  <si>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</si>
  <si>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</si>
  <si>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</si>
  <si>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</si>
  <si>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</si>
  <si>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</si>
  <si>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</si>
  <si>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</si>
  <si>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</si>
  <si>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</si>
  <si>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</si>
  <si>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</si>
  <si>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</si>
  <si>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</si>
  <si>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</si>
  <si>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</si>
  <si>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</si>
  <si>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</si>
  <si>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</si>
  <si>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</si>
  <si>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</si>
  <si>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</si>
  <si>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</si>
  <si>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</si>
  <si>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</si>
  <si>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</si>
  <si>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</si>
  <si>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</si>
  <si>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</si>
  <si>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</si>
  <si>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</si>
  <si>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</si>
  <si>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</si>
  <si>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</si>
  <si>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</si>
  <si>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</si>
  <si>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</si>
  <si>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</si>
  <si>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</si>
  <si>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</si>
  <si>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</si>
  <si>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</si>
  <si>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</si>
  <si>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</si>
  <si>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</si>
  <si>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</si>
  <si>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</si>
  <si>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</si>
  <si>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</si>
  <si>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</si>
  <si>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</si>
  <si>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</si>
  <si>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</si>
  <si>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</si>
  <si>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</si>
  <si>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</si>
  <si>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</si>
  <si>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</si>
  <si>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</si>
  <si>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</si>
  <si>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</si>
  <si>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</si>
  <si>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</si>
  <si>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</si>
  <si>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</si>
  <si>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</si>
  <si>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</si>
  <si>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</si>
  <si>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</si>
  <si>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</si>
  <si>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</si>
  <si>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</si>
  <si>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</si>
  <si>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</si>
  <si>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</si>
  <si>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</si>
  <si>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</si>
  <si>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</si>
  <si>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</si>
  <si>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</si>
  <si>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</si>
  <si>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</si>
  <si>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</si>
  <si>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</si>
  <si>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</si>
  <si>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</si>
  <si>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</si>
  <si>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</si>
  <si>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</si>
  <si>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</si>
  <si>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</si>
  <si>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</si>
  <si>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</si>
  <si>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</si>
  <si>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</si>
  <si>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</si>
  <si>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</si>
  <si>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</si>
  <si>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</si>
  <si>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</si>
  <si>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</si>
  <si>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</si>
  <si>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</si>
  <si>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</si>
  <si>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</si>
  <si>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</si>
  <si>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</si>
  <si>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</si>
  <si>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</si>
  <si>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</si>
  <si>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</si>
  <si>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</si>
  <si>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</si>
  <si>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</si>
  <si>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</si>
  <si>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</si>
  <si>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</si>
  <si>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</si>
  <si>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</si>
  <si>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</si>
  <si>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</si>
  <si>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</si>
  <si>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</si>
  <si>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</si>
  <si>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</si>
  <si>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</si>
  <si>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</si>
  <si>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</si>
  <si>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</si>
  <si>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</si>
  <si>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</si>
  <si>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</si>
  <si>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</si>
  <si>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</si>
  <si>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</si>
  <si>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</si>
  <si>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</si>
  <si>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</si>
  <si>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</si>
  <si>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</si>
  <si>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</si>
  <si>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</si>
  <si>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</si>
  <si>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</si>
  <si>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</si>
  <si>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</si>
  <si>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</si>
  <si>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</si>
  <si>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</si>
  <si>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</si>
  <si>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</si>
  <si>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</si>
  <si>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</si>
  <si>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</si>
  <si>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</si>
  <si>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</si>
  <si>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</si>
  <si>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</si>
  <si>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</si>
  <si>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</si>
  <si>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</si>
  <si>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</si>
  <si>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</si>
  <si>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</si>
  <si>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</si>
  <si>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</si>
  <si>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</si>
  <si>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</si>
  <si>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</si>
  <si>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</si>
  <si>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</si>
  <si>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</si>
  <si>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</si>
  <si>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</si>
  <si>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</si>
  <si>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</si>
  <si>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</si>
  <si>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</si>
  <si>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</si>
  <si>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</si>
  <si>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</si>
  <si>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</si>
  <si>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</si>
  <si>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</si>
  <si>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</si>
  <si>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</si>
  <si>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</si>
  <si>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</si>
  <si>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</si>
  <si>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</si>
  <si>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</si>
  <si>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</si>
  <si>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</si>
  <si>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</si>
  <si>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</si>
  <si>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</si>
  <si>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</si>
  <si>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</si>
  <si>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</si>
  <si>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</si>
  <si>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</si>
  <si>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</si>
  <si>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</si>
  <si>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</si>
  <si>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</si>
  <si>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</si>
  <si>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</si>
  <si>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</si>
  <si>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</si>
  <si>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</si>
  <si>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</si>
  <si>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</si>
  <si>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</si>
  <si>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</si>
  <si>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</si>
  <si>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</si>
  <si>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</si>
  <si>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</si>
  <si>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</si>
  <si>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</si>
  <si>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</si>
  <si>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</si>
  <si>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</si>
  <si>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</si>
  <si>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</si>
  <si>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</si>
  <si>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</si>
  <si>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</si>
  <si>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</si>
  <si>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</si>
  <si>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</si>
  <si>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</si>
  <si>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</si>
  <si>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</si>
  <si>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</si>
  <si>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</si>
  <si>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</si>
  <si>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</si>
  <si>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</si>
  <si>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</si>
  <si>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</si>
  <si>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</si>
  <si>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</si>
  <si>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</si>
  <si>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</si>
  <si>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</si>
  <si>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</si>
  <si>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</si>
  <si>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</si>
  <si>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</si>
  <si>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</si>
  <si>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</si>
  <si>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</si>
  <si>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</si>
  <si>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</si>
  <si>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</si>
  <si>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</si>
  <si>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</si>
  <si>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</si>
  <si>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</si>
  <si>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</si>
  <si>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</si>
  <si>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</si>
  <si>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</si>
  <si>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</si>
  <si>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</si>
  <si>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</si>
  <si>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</si>
  <si>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</si>
  <si>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</si>
  <si>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</si>
  <si>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</si>
  <si>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</si>
  <si>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</si>
  <si>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</si>
  <si>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</si>
  <si>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</si>
  <si>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</si>
  <si>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</si>
  <si>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</si>
  <si>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</si>
  <si>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</si>
  <si>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</si>
  <si>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</si>
  <si>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</si>
  <si>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</si>
  <si>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</si>
  <si>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</si>
  <si>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</si>
  <si>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</si>
  <si>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</si>
  <si>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</si>
  <si>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</si>
  <si>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</si>
  <si>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</si>
  <si>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</si>
  <si>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</si>
  <si>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</si>
  <si>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</si>
  <si>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</si>
  <si>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</si>
  <si>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</si>
  <si>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</si>
  <si>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</si>
  <si>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</si>
  <si>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</si>
  <si>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</si>
  <si>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</si>
  <si>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</si>
  <si>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</si>
  <si>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</si>
  <si>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</si>
  <si>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</si>
  <si>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</si>
  <si>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</si>
  <si>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</si>
  <si>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</si>
  <si>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</si>
  <si>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</si>
  <si>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</si>
  <si>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</si>
  <si>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</si>
  <si>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</si>
  <si>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</si>
  <si>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</si>
  <si>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</si>
  <si>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</si>
  <si>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</si>
  <si>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</si>
  <si>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</si>
  <si>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</si>
  <si>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</si>
  <si>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</si>
  <si>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</si>
  <si>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</si>
  <si>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</si>
  <si>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</si>
  <si>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</si>
  <si>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</si>
  <si>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</si>
  <si>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</si>
  <si>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</si>
  <si>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</si>
  <si>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</si>
  <si>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</si>
  <si>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</si>
  <si>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</si>
  <si>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</si>
  <si>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</si>
  <si>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</si>
  <si>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</si>
  <si>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</si>
  <si>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</si>
  <si>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</si>
  <si>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</si>
  <si>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</si>
  <si>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</si>
  <si>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</si>
  <si>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</si>
  <si>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</si>
  <si>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</si>
  <si>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</si>
  <si>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</si>
  <si>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</si>
  <si>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</si>
  <si>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</si>
  <si>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</si>
  <si>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</si>
  <si>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</si>
  <si>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</si>
  <si>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</si>
  <si>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</si>
  <si>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</si>
  <si>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</si>
  <si>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</si>
  <si>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</si>
  <si>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</si>
  <si>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</si>
  <si>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</si>
  <si>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</si>
  <si>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</si>
  <si>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</si>
  <si>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</si>
  <si>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</si>
  <si>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</si>
  <si>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</si>
  <si>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</si>
  <si>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</si>
  <si>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</si>
  <si>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</si>
  <si>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</si>
  <si>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</si>
  <si>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</si>
  <si>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</si>
  <si>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</si>
  <si>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</si>
  <si>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</si>
  <si>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</si>
  <si>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</si>
  <si>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</si>
  <si>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</si>
  <si>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</si>
  <si>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</si>
  <si>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</si>
  <si>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</si>
  <si>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</si>
  <si>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</si>
  <si>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</si>
  <si>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</si>
  <si>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</si>
  <si>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</si>
  <si>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</si>
  <si>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</si>
  <si>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</si>
  <si>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</si>
  <si>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</si>
  <si>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</si>
  <si>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</si>
  <si>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</si>
  <si>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</si>
  <si>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</si>
  <si>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</si>
  <si>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</si>
  <si>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</si>
  <si>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</si>
  <si>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</si>
  <si>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</si>
  <si>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</si>
  <si>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</si>
  <si>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</si>
  <si>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</si>
  <si>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</si>
  <si>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</si>
  <si>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</si>
  <si>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</si>
  <si>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</si>
  <si>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</si>
  <si>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</si>
  <si>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</si>
  <si>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</si>
  <si>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</si>
  <si>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</si>
  <si>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</si>
  <si>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</si>
  <si>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</si>
  <si>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</si>
  <si>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</si>
  <si>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</si>
  <si>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</si>
  <si>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</si>
  <si>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</si>
  <si>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</si>
  <si>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</si>
  <si>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</si>
  <si>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</si>
  <si>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</si>
  <si>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</si>
  <si>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</si>
  <si>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</si>
  <si>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</si>
  <si>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</si>
  <si>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</si>
  <si>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</si>
  <si>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</si>
  <si>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</si>
  <si>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</si>
  <si>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</si>
  <si>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</si>
  <si>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</si>
  <si>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</si>
  <si>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</si>
  <si>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</si>
  <si>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</si>
  <si>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</si>
  <si>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</si>
  <si>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</si>
  <si>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</si>
  <si>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</si>
  <si>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</si>
  <si>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</si>
  <si>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</si>
  <si>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</si>
  <si>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</si>
  <si>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</si>
  <si>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</si>
  <si>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</si>
  <si>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</si>
  <si>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</si>
  <si>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</si>
  <si>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</si>
  <si>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</si>
  <si>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</si>
  <si>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</si>
  <si>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</si>
  <si>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</si>
  <si>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</si>
  <si>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</si>
  <si>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</si>
  <si>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</si>
  <si>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</si>
  <si>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</si>
  <si>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</si>
  <si>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</si>
  <si>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</si>
  <si>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</si>
  <si>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</si>
  <si>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</si>
  <si>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</si>
  <si>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</si>
  <si>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</si>
  <si>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</si>
  <si>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</si>
  <si>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</si>
  <si>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</si>
  <si>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</si>
  <si>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</si>
  <si>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</si>
  <si>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</si>
  <si>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</si>
  <si>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</si>
  <si>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</si>
  <si>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</si>
  <si>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</si>
  <si>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</si>
  <si>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</si>
  <si>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</si>
  <si>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</si>
  <si>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</si>
  <si>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</si>
  <si>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</si>
  <si>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</si>
  <si>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</si>
  <si>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</si>
  <si>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</si>
  <si>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</si>
  <si>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</si>
  <si>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</si>
  <si>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</si>
  <si>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</si>
  <si>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</si>
  <si>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</si>
  <si>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</si>
  <si>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</si>
  <si>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</si>
  <si>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</si>
  <si>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</si>
  <si>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</si>
  <si>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</si>
  <si>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</si>
  <si>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</si>
  <si>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</si>
  <si>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</si>
  <si>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</si>
  <si>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</si>
  <si>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</si>
  <si>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</si>
  <si>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</si>
  <si>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</si>
  <si>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</si>
  <si>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</si>
  <si>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</si>
  <si>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</si>
  <si>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</si>
  <si>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</si>
  <si>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</si>
  <si>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</si>
  <si>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</si>
  <si>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</si>
  <si>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</si>
  <si>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</si>
  <si>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</si>
  <si>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</si>
  <si>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</si>
  <si>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</si>
  <si>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</si>
  <si>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</si>
  <si>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</si>
  <si>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</si>
  <si>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</si>
  <si>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</si>
  <si>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</si>
  <si>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</si>
  <si>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</si>
  <si>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</si>
  <si>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</si>
  <si>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</si>
  <si>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</si>
  <si>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</si>
  <si>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</si>
  <si>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</si>
  <si>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</si>
  <si>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</si>
  <si>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</si>
  <si>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</si>
  <si>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</si>
  <si>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</si>
  <si>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</si>
  <si>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</si>
  <si>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</si>
  <si>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</si>
  <si>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</si>
  <si>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</si>
  <si>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</si>
  <si>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</si>
  <si>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</si>
  <si>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</si>
  <si>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</si>
  <si>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</si>
  <si>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</si>
  <si>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</si>
  <si>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</si>
  <si>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</si>
  <si>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</si>
  <si>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</si>
  <si>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</si>
  <si>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</si>
  <si>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</si>
  <si>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</si>
  <si>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</si>
  <si>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</si>
  <si>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</si>
  <si>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</si>
  <si>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</si>
  <si>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</si>
  <si>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</si>
  <si>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</si>
  <si>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</si>
  <si>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</si>
  <si>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</si>
  <si>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</si>
  <si>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</si>
  <si>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</si>
  <si>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</si>
  <si>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</si>
  <si>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</si>
  <si>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</si>
  <si>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</si>
  <si>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</si>
  <si>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</si>
  <si>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</si>
  <si>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</si>
  <si>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</si>
  <si>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</si>
  <si>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</si>
  <si>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</si>
  <si>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</si>
  <si>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</si>
  <si>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</si>
  <si>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</si>
  <si>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</si>
  <si>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</si>
  <si>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</si>
  <si>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</si>
  <si>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</si>
  <si>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</si>
  <si>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</si>
  <si>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</si>
  <si>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</si>
  <si>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</si>
  <si>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</si>
  <si>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</si>
  <si>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</si>
  <si>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</si>
  <si>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</si>
  <si>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</si>
  <si>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</si>
  <si>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</si>
  <si>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</si>
  <si>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</si>
  <si>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</si>
  <si>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</si>
  <si>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</si>
  <si>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</si>
  <si>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</si>
  <si>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</si>
  <si>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</si>
  <si>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</si>
  <si>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</si>
  <si>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</si>
  <si>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</si>
  <si>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</si>
  <si>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</si>
  <si>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</si>
  <si>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</si>
  <si>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</si>
  <si>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</si>
  <si>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</si>
  <si>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</si>
  <si>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</si>
  <si>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</si>
  <si>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</si>
  <si>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</si>
  <si>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</si>
  <si>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</si>
  <si>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</si>
  <si>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</si>
  <si>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</si>
  <si>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</si>
  <si>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</si>
  <si>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</si>
  <si>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</si>
  <si>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</si>
  <si>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</si>
  <si>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</si>
  <si>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</si>
  <si>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</si>
  <si>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</si>
  <si>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</si>
  <si>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</si>
  <si>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</si>
  <si>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</si>
  <si>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</si>
  <si>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</si>
  <si>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</si>
  <si>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</si>
  <si>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</si>
  <si>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</si>
  <si>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</si>
  <si>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</si>
  <si>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</si>
  <si>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</si>
  <si>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</si>
  <si>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</si>
  <si>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</si>
  <si>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</si>
  <si>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</si>
  <si>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</si>
  <si>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</si>
  <si>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</si>
  <si>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</si>
  <si>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</si>
  <si>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</si>
  <si>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</si>
  <si>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</si>
  <si>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</si>
  <si>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</si>
  <si>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</si>
  <si>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</si>
  <si>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</si>
  <si>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</si>
  <si>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</si>
  <si>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</si>
  <si>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</si>
  <si>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</si>
  <si>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</si>
  <si>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</si>
  <si>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</si>
  <si>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</si>
  <si>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</si>
  <si>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</si>
  <si>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</si>
  <si>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</si>
  <si>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</si>
  <si>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</si>
  <si>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</si>
  <si>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</si>
  <si>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</si>
  <si>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</si>
  <si>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</si>
  <si>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</si>
  <si>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</si>
  <si>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</si>
  <si>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</si>
  <si>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</si>
  <si>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</si>
  <si>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</si>
  <si>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</si>
  <si>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</si>
  <si>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</si>
  <si>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</si>
  <si>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</si>
  <si>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</si>
  <si>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</si>
  <si>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</si>
  <si>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</si>
  <si>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</si>
  <si>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</si>
  <si>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</si>
  <si>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</si>
  <si>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</si>
  <si>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</si>
  <si>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</si>
  <si>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</si>
  <si>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</si>
  <si>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</si>
  <si>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</si>
  <si>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</si>
  <si>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</si>
  <si>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</si>
  <si>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</si>
  <si>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</si>
  <si>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</si>
  <si>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</si>
  <si>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</si>
  <si>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</si>
  <si>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</si>
  <si>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</si>
  <si>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</si>
  <si>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</si>
  <si>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</si>
  <si>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</si>
  <si>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</si>
  <si>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</si>
  <si>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</si>
  <si>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</si>
  <si>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</si>
  <si>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</si>
  <si>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</si>
  <si>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</si>
  <si>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</si>
  <si>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</si>
  <si>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</si>
  <si>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</si>
  <si>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</si>
  <si>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</si>
  <si>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</si>
  <si>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</si>
  <si>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</si>
  <si>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</si>
  <si>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</si>
  <si>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</si>
  <si>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</si>
  <si>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</si>
  <si>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</si>
  <si>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</si>
  <si>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</si>
  <si>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</si>
  <si>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</si>
  <si>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</si>
  <si>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</si>
  <si>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</si>
  <si>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</si>
  <si>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</si>
  <si>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</si>
  <si>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</si>
  <si>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</si>
  <si>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</si>
  <si>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</si>
  <si>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</si>
  <si>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</si>
  <si>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</si>
  <si>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</si>
  <si>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</si>
  <si>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</si>
  <si>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</si>
  <si>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</si>
  <si>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</si>
  <si>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</si>
  <si>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</si>
  <si>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</si>
  <si>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</si>
  <si>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</si>
  <si>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</si>
  <si>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</si>
  <si>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</si>
  <si>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</si>
  <si>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</si>
  <si>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</si>
  <si>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</si>
  <si>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</si>
  <si>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</si>
  <si>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</si>
  <si>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</si>
  <si>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</si>
  <si>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</si>
  <si>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</si>
  <si>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</si>
  <si>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</si>
  <si>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</si>
  <si>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</si>
  <si>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</si>
  <si>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</si>
  <si>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</si>
  <si>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</si>
  <si>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</si>
  <si>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</si>
  <si>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</si>
  <si>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</si>
  <si>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</si>
  <si>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</si>
  <si>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</si>
  <si>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</si>
  <si>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</si>
  <si>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</si>
  <si>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</si>
  <si>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</si>
  <si>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</si>
  <si>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</si>
  <si>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</si>
  <si>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</si>
  <si>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</si>
  <si>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</si>
  <si>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</si>
  <si>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</si>
  <si>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</si>
  <si>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</si>
  <si>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</si>
  <si>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</si>
  <si>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</si>
  <si>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</si>
  <si>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</si>
  <si>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</si>
  <si>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</si>
  <si>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</si>
  <si>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</si>
  <si>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</si>
  <si>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</si>
  <si>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</si>
  <si>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</si>
  <si>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</si>
  <si>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</si>
  <si>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</si>
  <si>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</si>
  <si>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</si>
  <si>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</si>
  <si>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</si>
  <si>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</si>
  <si>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</si>
  <si>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</si>
  <si>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</si>
  <si>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</si>
  <si>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</si>
  <si>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</si>
  <si>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</si>
  <si>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</si>
  <si>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</si>
  <si>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</si>
  <si>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</si>
  <si>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</si>
  <si>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</si>
  <si>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</si>
  <si>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</si>
  <si>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</si>
  <si>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</si>
  <si>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</si>
  <si>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</si>
  <si>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</si>
  <si>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</si>
  <si>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</si>
  <si>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</si>
  <si>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</si>
  <si>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</si>
  <si>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</si>
  <si>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</si>
  <si>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</si>
  <si>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</si>
  <si>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</si>
  <si>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</si>
  <si>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</si>
  <si>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</si>
  <si>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</si>
  <si>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</si>
  <si>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</si>
  <si>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</si>
  <si>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</si>
  <si>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</si>
  <si>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</si>
  <si>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</si>
  <si>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</si>
  <si>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</si>
  <si>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</si>
  <si>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</si>
  <si>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</si>
  <si>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</si>
  <si>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</si>
  <si>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</si>
  <si>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</si>
  <si>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</si>
  <si>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</si>
  <si>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</si>
  <si>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</si>
  <si>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</si>
  <si>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</si>
  <si>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</si>
  <si>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</si>
  <si>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</si>
  <si>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</si>
  <si>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</si>
  <si>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</si>
  <si>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</si>
  <si>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</si>
  <si>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</si>
  <si>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</si>
  <si>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</si>
  <si>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</si>
  <si>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</si>
  <si>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</si>
  <si>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</si>
  <si>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</si>
  <si>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</si>
  <si>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</si>
  <si>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</si>
  <si>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</si>
  <si>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</si>
  <si>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</si>
  <si>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</si>
  <si>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</si>
  <si>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</si>
  <si>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</si>
  <si>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</si>
  <si>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</si>
  <si>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</si>
  <si>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</si>
  <si>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</si>
  <si>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</si>
  <si>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</si>
  <si>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</si>
  <si>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</si>
  <si>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</si>
  <si>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</si>
  <si>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</si>
  <si>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</si>
  <si>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</si>
  <si>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</si>
  <si>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</si>
  <si>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</si>
  <si>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</si>
  <si>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</si>
  <si>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</si>
  <si>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</si>
  <si>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</si>
  <si>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</si>
  <si>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</si>
  <si>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</si>
  <si>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</si>
  <si>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</si>
  <si>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</si>
  <si>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</si>
  <si>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</si>
  <si>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</si>
  <si>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</si>
  <si>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</si>
  <si>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</si>
  <si>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</si>
  <si>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</si>
  <si>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</si>
  <si>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</si>
  <si>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</si>
  <si>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</si>
  <si>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</si>
  <si>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</si>
  <si>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</si>
  <si>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</si>
  <si>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</si>
  <si>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</si>
  <si>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</si>
  <si>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</si>
  <si>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</si>
  <si>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</si>
  <si>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</si>
  <si>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</si>
  <si>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</si>
  <si>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</si>
  <si>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</si>
  <si>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</si>
  <si>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</si>
  <si>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</si>
  <si>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</si>
  <si>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</si>
  <si>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</si>
  <si>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</si>
  <si>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</si>
  <si>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</si>
  <si>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</si>
  <si>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</si>
  <si>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</si>
  <si>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</si>
  <si>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</si>
  <si>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</si>
  <si>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</si>
  <si>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</si>
  <si>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</si>
  <si>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</si>
  <si>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</si>
  <si>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</si>
  <si>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</si>
  <si>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</si>
  <si>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</si>
  <si>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</si>
  <si>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</si>
  <si>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</si>
  <si>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</si>
  <si>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</si>
  <si>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</si>
  <si>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</si>
  <si>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</si>
  <si>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</si>
  <si>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</si>
  <si>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</si>
  <si>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</si>
  <si>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</si>
  <si>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</si>
  <si>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</si>
  <si>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</si>
  <si>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</si>
  <si>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</si>
  <si>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</si>
  <si>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</si>
  <si>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</si>
  <si>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</si>
  <si>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</si>
  <si>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</si>
  <si>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</si>
  <si>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</si>
  <si>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</si>
  <si>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</si>
  <si>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</si>
  <si>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</si>
  <si>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</si>
  <si>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</si>
  <si>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</si>
  <si>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</si>
  <si>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</si>
  <si>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</si>
  <si>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</si>
  <si>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</si>
  <si>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</si>
  <si>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</si>
  <si>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</si>
  <si>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</si>
  <si>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</si>
  <si>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</si>
  <si>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</si>
  <si>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</si>
  <si>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</si>
  <si>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</si>
  <si>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</si>
  <si>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</si>
  <si>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</si>
  <si>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</si>
  <si>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</si>
  <si>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</si>
  <si>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</si>
  <si>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</si>
  <si>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</si>
  <si>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</si>
  <si>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</si>
  <si>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</si>
  <si>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</si>
  <si>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</si>
  <si>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</si>
  <si>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</si>
  <si>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</si>
  <si>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</si>
  <si>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</si>
  <si>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</si>
  <si>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</si>
  <si>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</si>
  <si>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</si>
  <si>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</si>
  <si>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</si>
  <si>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</si>
  <si>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</si>
  <si>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</si>
  <si>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</si>
  <si>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</si>
  <si>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</si>
  <si>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</si>
  <si>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</si>
  <si>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</si>
  <si>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</si>
  <si>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</si>
  <si>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</si>
  <si>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</si>
  <si>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</si>
  <si>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</si>
  <si>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</si>
  <si>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</si>
  <si>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</si>
  <si>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</si>
  <si>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</si>
  <si>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</si>
  <si>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</si>
  <si>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</si>
  <si>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</si>
  <si>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</si>
  <si>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</si>
  <si>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</si>
  <si>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</si>
  <si>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</si>
  <si>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</si>
  <si>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</si>
  <si>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</si>
  <si>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</si>
  <si>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</si>
  <si>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</si>
  <si>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</si>
  <si>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</si>
  <si>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</si>
  <si>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</si>
  <si>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</si>
  <si>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</si>
  <si>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</si>
  <si>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</si>
  <si>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</si>
  <si>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</si>
  <si>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</si>
  <si>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</si>
  <si>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</si>
  <si>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</si>
  <si>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</si>
  <si>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</si>
  <si>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</si>
  <si>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</si>
  <si>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</si>
  <si>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</si>
  <si>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</si>
  <si>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</si>
  <si>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</si>
  <si>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</si>
  <si>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</si>
  <si>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</si>
  <si>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</si>
  <si>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</si>
  <si>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</si>
  <si>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</si>
  <si>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</si>
  <si>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</si>
  <si>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</si>
  <si>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</si>
  <si>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</si>
  <si>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</si>
  <si>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</si>
  <si>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</si>
  <si>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</si>
  <si>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</si>
  <si>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</si>
  <si>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</si>
  <si>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</si>
  <si>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</si>
  <si>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</si>
  <si>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</si>
  <si>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</si>
  <si>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</si>
  <si>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</si>
  <si>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</si>
  <si>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</si>
  <si>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</si>
  <si>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</si>
  <si>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</si>
  <si>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</si>
  <si>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</si>
  <si>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</si>
  <si>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</si>
  <si>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</si>
  <si>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</si>
  <si>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</si>
  <si>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</si>
  <si>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</si>
  <si>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</si>
  <si>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</si>
  <si>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</si>
  <si>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</si>
  <si>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</si>
  <si>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</si>
  <si>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</si>
  <si>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</si>
  <si>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</si>
  <si>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</si>
  <si>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</si>
  <si>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</si>
  <si>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</si>
  <si>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</si>
  <si>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</si>
  <si>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</si>
  <si>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</si>
  <si>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</si>
  <si>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</si>
  <si>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</si>
  <si>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</si>
  <si>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</si>
  <si>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</si>
  <si>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</si>
  <si>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</si>
  <si>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</si>
  <si>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</si>
  <si>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</si>
  <si>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</si>
  <si>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</si>
  <si>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</si>
  <si>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</si>
  <si>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</si>
  <si>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</si>
  <si>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</si>
  <si>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</si>
  <si>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</si>
  <si>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</si>
  <si>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</si>
  <si>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</si>
  <si>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</si>
  <si>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</si>
  <si>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</si>
  <si>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</si>
  <si>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</si>
  <si>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</si>
  <si>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</si>
  <si>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</si>
  <si>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</si>
  <si>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</si>
  <si>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</si>
  <si>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</si>
  <si>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</si>
  <si>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</si>
  <si>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</si>
  <si>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</si>
  <si>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</si>
  <si>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</si>
  <si>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</si>
  <si>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</si>
  <si>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</si>
  <si>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</si>
  <si>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</si>
  <si>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</si>
  <si>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</si>
  <si>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</si>
  <si>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</si>
  <si>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</si>
  <si>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</si>
  <si>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</si>
  <si>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</si>
  <si>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</si>
  <si>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</si>
  <si>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</si>
  <si>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</si>
  <si>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</si>
  <si>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</si>
  <si>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</si>
  <si>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</si>
  <si>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</si>
  <si>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</si>
  <si>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</si>
  <si>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</si>
  <si>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</si>
  <si>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</si>
  <si>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</si>
  <si>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</si>
  <si>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</si>
  <si>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</si>
  <si>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</si>
  <si>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</si>
  <si>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</si>
  <si>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</si>
  <si>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</si>
  <si>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</si>
  <si>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</si>
  <si>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</si>
  <si>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</si>
  <si>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</si>
  <si>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</si>
  <si>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</si>
  <si>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</si>
  <si>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</si>
  <si>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</si>
  <si>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</si>
  <si>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</si>
  <si>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</si>
  <si>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</si>
  <si>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</si>
  <si>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</si>
  <si>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</si>
  <si>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</si>
  <si>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</si>
  <si>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</si>
  <si>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</si>
  <si>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</si>
  <si>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</si>
  <si>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</si>
  <si>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</si>
  <si>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</si>
  <si>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</si>
  <si>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</si>
  <si>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</si>
  <si>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</si>
  <si>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</si>
  <si>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</si>
  <si>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</si>
  <si>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</si>
  <si>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</si>
  <si>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</si>
  <si>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</si>
  <si>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</si>
  <si>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</si>
  <si>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</si>
  <si>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</si>
  <si>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</si>
  <si>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</si>
  <si>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</si>
  <si>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</si>
  <si>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</si>
  <si>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</si>
  <si>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</si>
  <si>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</si>
  <si>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</si>
  <si>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</si>
  <si>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</si>
  <si>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</si>
  <si>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</si>
  <si>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</si>
  <si>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</si>
  <si>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</si>
  <si>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</si>
  <si>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</si>
  <si>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</si>
  <si>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</si>
  <si>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</si>
  <si>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</si>
  <si>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</si>
  <si>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</si>
  <si>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</si>
  <si>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</si>
  <si>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</si>
  <si>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</si>
  <si>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</si>
  <si>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</si>
  <si>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</si>
  <si>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</si>
  <si>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</si>
  <si>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</si>
  <si>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</si>
  <si>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</si>
  <si>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</si>
  <si>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</si>
  <si>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</si>
  <si>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</si>
  <si>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</si>
  <si>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</si>
  <si>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</si>
  <si>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</si>
  <si>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</si>
  <si>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</si>
  <si>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</si>
  <si>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</si>
  <si>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</si>
  <si>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</si>
  <si>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</si>
  <si>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</si>
  <si>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</si>
  <si>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</si>
  <si>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</si>
  <si>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</si>
  <si>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</si>
  <si>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</si>
  <si>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</si>
  <si>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</si>
  <si>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</si>
  <si>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</si>
  <si>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</si>
  <si>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</si>
  <si>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</si>
  <si>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</si>
  <si>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</si>
  <si>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</si>
  <si>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</si>
  <si>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</si>
  <si>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</si>
  <si>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</si>
  <si>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</si>
  <si>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</si>
  <si>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</si>
  <si>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</si>
  <si>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</si>
  <si>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</si>
  <si>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</si>
  <si>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</si>
  <si>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</si>
  <si>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</si>
  <si>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</si>
  <si>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</si>
  <si>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</si>
  <si>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</si>
  <si>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</si>
  <si>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</si>
  <si>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</si>
  <si>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</si>
  <si>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</si>
  <si>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</si>
  <si>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</si>
  <si>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</si>
  <si>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</si>
  <si>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</si>
  <si>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</si>
  <si>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</si>
  <si>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</si>
  <si>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</si>
  <si>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</si>
  <si>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</si>
  <si>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</si>
  <si>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</si>
  <si>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</si>
  <si>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</si>
  <si>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</si>
  <si>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</si>
  <si>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</si>
  <si>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</si>
  <si>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</si>
  <si>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</si>
  <si>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</si>
  <si>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</si>
  <si>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</si>
  <si>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</si>
  <si>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</si>
  <si>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</si>
  <si>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</si>
  <si>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</si>
  <si>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</si>
  <si>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</si>
  <si>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</si>
  <si>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</si>
  <si>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</si>
  <si>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</si>
  <si>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</si>
  <si>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</si>
  <si>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</si>
  <si>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</si>
  <si>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</si>
  <si>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</si>
  <si>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</si>
  <si>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</si>
  <si>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</si>
  <si>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</si>
  <si>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</si>
  <si>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</si>
  <si>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</si>
  <si>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</si>
  <si>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</si>
  <si>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</si>
  <si>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</si>
  <si>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</si>
  <si>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</si>
  <si>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</si>
  <si>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</si>
  <si>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</si>
  <si>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</si>
  <si>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</si>
  <si>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</si>
  <si>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</si>
  <si>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</si>
  <si>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</si>
  <si>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</si>
  <si>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</si>
  <si>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</si>
  <si>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</si>
  <si>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</si>
  <si>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</si>
  <si>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</si>
  <si>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</si>
  <si>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</si>
  <si>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</si>
  <si>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</si>
  <si>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</si>
  <si>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</si>
  <si>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</si>
  <si>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</si>
  <si>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</si>
  <si>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</si>
  <si>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</si>
  <si>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</si>
  <si>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</si>
  <si>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</si>
  <si>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</si>
  <si>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</si>
  <si>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</si>
  <si>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</si>
  <si>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</si>
  <si>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</si>
  <si>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</si>
  <si>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</si>
  <si>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</si>
  <si>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</si>
  <si>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</si>
  <si>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</si>
  <si>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</si>
  <si>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</si>
  <si>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</si>
  <si>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</si>
  <si>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</si>
  <si>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</si>
  <si>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</si>
  <si>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</si>
  <si>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</si>
  <si>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</si>
  <si>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</si>
  <si>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</si>
  <si>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</si>
  <si>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</si>
  <si>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</si>
  <si>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</si>
  <si>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</si>
  <si>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</si>
  <si>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</si>
  <si>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</si>
  <si>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</si>
  <si>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</si>
  <si>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</si>
  <si>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</si>
  <si>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</si>
  <si>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</si>
  <si>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</si>
  <si>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</si>
  <si>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</si>
  <si>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</si>
  <si>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</si>
  <si>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</si>
  <si>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</si>
  <si>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</si>
  <si>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</si>
  <si>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</si>
  <si>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</si>
  <si>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</si>
  <si>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</si>
  <si>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</si>
  <si>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</si>
  <si>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</si>
  <si>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</si>
  <si>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</si>
  <si>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</si>
  <si>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</si>
  <si>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</si>
  <si>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</si>
  <si>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</si>
  <si>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</si>
  <si>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</si>
  <si>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</si>
  <si>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</si>
  <si>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</si>
  <si>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</si>
  <si>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</si>
  <si>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</si>
  <si>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</si>
  <si>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</si>
  <si>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</si>
  <si>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</si>
  <si>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</si>
  <si>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</si>
  <si>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</si>
  <si>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</si>
  <si>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</si>
  <si>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</si>
  <si>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</si>
  <si>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</si>
  <si>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</si>
  <si>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</si>
  <si>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</si>
  <si>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</si>
  <si>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</si>
  <si>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</si>
  <si>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</si>
  <si>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</si>
  <si>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</si>
  <si>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</si>
  <si>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</si>
  <si>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</si>
  <si>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</si>
  <si>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</si>
  <si>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</si>
  <si>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</si>
  <si>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</si>
  <si>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</si>
  <si>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</si>
  <si>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</si>
  <si>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</si>
  <si>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</si>
  <si>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</si>
  <si>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</si>
  <si>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</si>
  <si>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</si>
  <si>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</si>
  <si>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</si>
  <si>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</si>
  <si>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</si>
  <si>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</si>
  <si>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</si>
  <si>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</si>
  <si>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</si>
  <si>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</si>
  <si>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</si>
  <si>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</si>
  <si>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</si>
  <si>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</si>
  <si>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</si>
  <si>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</si>
  <si>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</si>
  <si>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</si>
  <si>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</si>
  <si>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</si>
  <si>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</si>
  <si>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</si>
  <si>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</si>
  <si>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</si>
  <si>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</si>
  <si>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</si>
  <si>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</si>
  <si>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</si>
  <si>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</si>
  <si>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</si>
  <si>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</si>
  <si>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</si>
  <si>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</si>
  <si>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</si>
  <si>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</si>
  <si>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</si>
  <si>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</si>
  <si>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</si>
  <si>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</si>
  <si>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</si>
  <si>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</si>
  <si>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</si>
  <si>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</si>
  <si>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</si>
  <si>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</si>
  <si>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</si>
  <si>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</si>
  <si>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</si>
  <si>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</si>
  <si>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</si>
  <si>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</si>
  <si>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</si>
  <si>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</si>
  <si>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</si>
  <si>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</si>
  <si>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</si>
  <si>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</si>
  <si>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</si>
  <si>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</si>
  <si>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</si>
  <si>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</si>
  <si>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</si>
  <si>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</si>
  <si>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</si>
  <si>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</si>
  <si>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</si>
  <si>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</si>
  <si>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</si>
  <si>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</si>
  <si>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</si>
  <si>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</si>
  <si>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</si>
  <si>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</si>
  <si>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</si>
  <si>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</si>
  <si>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</si>
  <si>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</si>
  <si>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</si>
  <si>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</si>
  <si>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</si>
  <si>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</si>
  <si>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</si>
  <si>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</si>
  <si>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</si>
  <si>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</si>
  <si>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</si>
  <si>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</si>
  <si>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</si>
  <si>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</si>
  <si>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</si>
  <si>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</si>
  <si>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</si>
  <si>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</si>
  <si>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</si>
  <si>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</si>
  <si>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</si>
  <si>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</si>
  <si>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</si>
  <si>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</si>
  <si>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</si>
  <si>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</si>
  <si>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</si>
  <si>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</si>
  <si>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</si>
  <si>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</si>
  <si>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</si>
  <si>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</si>
  <si>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</si>
  <si>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</si>
  <si>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</si>
  <si>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</si>
  <si>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</si>
  <si>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</si>
  <si>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</si>
  <si>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</si>
  <si>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</si>
  <si>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</si>
  <si>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</si>
  <si>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</si>
  <si>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</si>
  <si>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</si>
  <si>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</si>
  <si>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</si>
  <si>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</si>
  <si>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</si>
  <si>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</si>
  <si>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</si>
  <si>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</si>
  <si>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</si>
  <si>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</si>
  <si>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</si>
  <si>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</si>
  <si>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</si>
  <si>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</si>
  <si>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</si>
  <si>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</si>
  <si>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</si>
  <si>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</si>
  <si>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</si>
  <si>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</si>
  <si>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</si>
  <si>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</si>
  <si>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</si>
  <si>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</si>
  <si>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</si>
  <si>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</si>
  <si>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</si>
  <si>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</si>
  <si>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</si>
  <si>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</si>
  <si>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</si>
  <si>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</si>
  <si>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</si>
  <si>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</si>
  <si>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</si>
  <si>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</si>
  <si>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</si>
  <si>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</si>
  <si>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</si>
  <si>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</si>
  <si>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</si>
  <si>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</si>
  <si>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</si>
  <si>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</si>
  <si>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</si>
  <si>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</si>
  <si>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</si>
  <si>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</si>
  <si>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</si>
  <si>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</si>
  <si>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</si>
  <si>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</si>
  <si>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</si>
  <si>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</si>
  <si>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</si>
  <si>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</si>
  <si>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</si>
  <si>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</si>
  <si>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</si>
  <si>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</si>
  <si>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</si>
  <si>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</si>
  <si>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</si>
  <si>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</si>
  <si>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</si>
  <si>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</si>
  <si>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</si>
  <si>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</si>
  <si>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</si>
  <si>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</si>
  <si>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</si>
  <si>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</si>
  <si>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</si>
  <si>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</si>
  <si>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</si>
  <si>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</si>
  <si>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</si>
  <si>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</si>
  <si>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</si>
  <si>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</si>
  <si>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</si>
  <si>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</si>
  <si>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</si>
  <si>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</si>
  <si>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</si>
  <si>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</si>
  <si>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</si>
  <si>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</si>
  <si>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</si>
  <si>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</si>
  <si>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</si>
  <si>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</si>
  <si>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</si>
  <si>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</si>
  <si>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</si>
  <si>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</si>
  <si>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</si>
  <si>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</si>
  <si>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</si>
  <si>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</si>
  <si>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</si>
  <si>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</si>
  <si>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</si>
  <si>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</si>
  <si>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</si>
  <si>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</si>
  <si>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</si>
  <si>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</si>
  <si>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</si>
  <si>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</si>
  <si>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</si>
  <si>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</si>
  <si>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</si>
  <si>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</si>
  <si>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</si>
  <si>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</si>
  <si>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</si>
  <si>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</si>
  <si>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</si>
  <si>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</si>
  <si>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</si>
  <si>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</si>
  <si>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</si>
  <si>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</si>
  <si>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</si>
  <si>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</si>
  <si>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</si>
  <si>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</si>
  <si>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</si>
  <si>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</si>
  <si>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</si>
  <si>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</si>
  <si>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</si>
  <si>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</si>
  <si>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</si>
  <si>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</si>
  <si>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</si>
  <si>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</si>
  <si>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</si>
  <si>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</si>
  <si>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</si>
  <si>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</si>
  <si>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</si>
  <si>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</si>
  <si>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</si>
  <si>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</si>
  <si>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</si>
  <si>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</si>
  <si>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</si>
  <si>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</si>
  <si>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</si>
  <si>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</si>
  <si>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</si>
  <si>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</si>
  <si>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</si>
  <si>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</si>
  <si>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</si>
  <si>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</si>
  <si>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</si>
  <si>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</si>
  <si>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</si>
  <si>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</si>
  <si>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</si>
  <si>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</si>
  <si>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</si>
  <si>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</si>
  <si>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</si>
  <si>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</si>
  <si>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</si>
  <si>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</si>
  <si>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</si>
  <si>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</si>
  <si>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</si>
  <si>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</si>
  <si>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</si>
  <si>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</si>
  <si>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</si>
  <si>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</si>
  <si>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</si>
  <si>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</si>
  <si>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</si>
  <si>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</si>
  <si>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</si>
  <si>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</si>
  <si>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</si>
  <si>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</si>
  <si>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</si>
  <si>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</si>
  <si>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</si>
  <si>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</si>
  <si>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</si>
  <si>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</si>
  <si>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</si>
  <si>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</si>
  <si>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</si>
  <si>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</si>
  <si>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</si>
  <si>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</si>
  <si>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</si>
  <si>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</si>
  <si>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</si>
  <si>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</si>
  <si>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</si>
  <si>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</si>
  <si>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</si>
  <si>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</si>
  <si>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</si>
  <si>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</si>
  <si>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</si>
  <si>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</si>
  <si>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</si>
  <si>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</si>
  <si>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</si>
  <si>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</si>
  <si>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</si>
  <si>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</si>
  <si>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</si>
  <si>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</si>
  <si>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</si>
  <si>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</si>
  <si>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</si>
  <si>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</si>
  <si>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</si>
  <si>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</si>
  <si>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</si>
  <si>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</si>
  <si>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</si>
  <si>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</si>
  <si>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</si>
  <si>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</si>
  <si>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</si>
  <si>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</si>
  <si>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</si>
  <si>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</si>
  <si>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</si>
  <si>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</si>
  <si>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</si>
  <si>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</si>
  <si>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</si>
  <si>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</si>
  <si>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</si>
  <si>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</si>
  <si>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</si>
  <si>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</si>
  <si>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</si>
  <si>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</si>
  <si>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</si>
  <si>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</si>
  <si>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</si>
  <si>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</si>
  <si>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</si>
  <si>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</si>
  <si>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</si>
  <si>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</si>
  <si>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</si>
  <si>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</si>
  <si>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</si>
  <si>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</si>
  <si>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</si>
  <si>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</si>
  <si>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</si>
  <si>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</si>
  <si>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</si>
  <si>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</si>
  <si>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</si>
  <si>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</si>
  <si>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</si>
  <si>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</si>
  <si>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</si>
  <si>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</si>
  <si>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</si>
  <si>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</si>
  <si>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</si>
  <si>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</si>
  <si>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</si>
  <si>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</si>
  <si>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</si>
  <si>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</si>
  <si>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</si>
  <si>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</si>
  <si>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</si>
  <si>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</si>
  <si>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</si>
  <si>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</si>
  <si>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</si>
  <si>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</si>
  <si>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</si>
  <si>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</si>
  <si>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</si>
  <si>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</si>
  <si>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</si>
  <si>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</si>
  <si>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</si>
  <si>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</si>
  <si>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</si>
  <si>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</si>
  <si>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</si>
  <si>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</si>
  <si>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</si>
  <si>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</si>
  <si>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</si>
  <si>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</si>
  <si>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</si>
  <si>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</si>
  <si>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</si>
  <si>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</si>
  <si>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</si>
  <si>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</si>
  <si>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</si>
  <si>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</si>
  <si>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</si>
  <si>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</si>
  <si>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</si>
  <si>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</si>
  <si>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</si>
  <si>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</si>
  <si>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</si>
  <si>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</si>
  <si>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</si>
  <si>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</si>
  <si>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</si>
  <si>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</si>
  <si>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</si>
  <si>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</si>
  <si>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</si>
  <si>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</si>
  <si>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</si>
  <si>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</si>
  <si>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</si>
  <si>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</si>
  <si>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</si>
  <si>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</si>
  <si>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</si>
  <si>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</si>
  <si>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</si>
  <si>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</si>
  <si>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</si>
  <si>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</si>
  <si>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</si>
  <si>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</si>
  <si>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</si>
  <si>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</si>
  <si>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</si>
  <si>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</si>
  <si>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</si>
  <si>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</si>
  <si>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</si>
  <si>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</si>
  <si>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</si>
  <si>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</si>
  <si>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</si>
  <si>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</si>
  <si>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</si>
  <si>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</si>
  <si>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</si>
  <si>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</si>
  <si>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</si>
  <si>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</si>
  <si>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</si>
  <si>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</si>
  <si>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</si>
  <si>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</si>
  <si>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</si>
  <si>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</si>
  <si>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</si>
  <si>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</si>
  <si>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</si>
  <si>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</si>
  <si>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</si>
  <si>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</si>
  <si>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</si>
  <si>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</si>
  <si>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</si>
  <si>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</si>
  <si>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</si>
  <si>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</si>
  <si>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</si>
  <si>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</si>
  <si>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</si>
  <si>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</si>
  <si>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</si>
  <si>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</si>
  <si>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</si>
  <si>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</si>
  <si>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</si>
  <si>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</si>
  <si>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</si>
  <si>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</si>
  <si>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</si>
  <si>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</si>
  <si>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</si>
  <si>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</si>
  <si>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</si>
  <si>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</si>
  <si>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</si>
  <si>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</si>
  <si>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</si>
  <si>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</si>
  <si>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</si>
  <si>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</si>
  <si>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</si>
  <si>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</si>
  <si>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</si>
  <si>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</si>
  <si>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</si>
  <si>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</si>
  <si>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</si>
  <si>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</si>
  <si>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</si>
  <si>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</si>
  <si>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</si>
  <si>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</si>
  <si>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</si>
  <si>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</si>
  <si>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</si>
  <si>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</si>
  <si>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</si>
  <si>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</si>
  <si>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</si>
  <si>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</si>
  <si>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</si>
  <si>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</si>
  <si>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</si>
  <si>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</si>
  <si>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</si>
  <si>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</si>
  <si>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</si>
  <si>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</si>
  <si>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</si>
  <si>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</si>
  <si>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</si>
  <si>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</si>
  <si>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</si>
  <si>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</si>
  <si>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</si>
  <si>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</si>
  <si>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</si>
  <si>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</si>
  <si>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</si>
  <si>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</si>
  <si>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</si>
  <si>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</si>
  <si>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</si>
  <si>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</si>
  <si>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</si>
  <si>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</si>
  <si>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</si>
  <si>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</si>
  <si>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</si>
  <si>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</si>
  <si>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</si>
  <si>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</si>
  <si>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</si>
  <si>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</si>
  <si>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</si>
  <si>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</si>
  <si>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</si>
  <si>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</si>
  <si>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</si>
  <si>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</si>
  <si>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</si>
  <si>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</si>
  <si>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</si>
  <si>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</si>
  <si>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</si>
  <si>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</si>
  <si>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</si>
  <si>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</si>
  <si>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</si>
  <si>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</si>
  <si>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</si>
  <si>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</si>
  <si>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</si>
  <si>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</si>
  <si>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</si>
  <si>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</si>
  <si>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</si>
  <si>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</si>
  <si>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</si>
  <si>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</si>
  <si>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</si>
  <si>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</si>
  <si>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</si>
  <si>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</si>
  <si>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</si>
  <si>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</si>
  <si>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</si>
  <si>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</si>
  <si>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</si>
  <si>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</si>
  <si>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</si>
  <si>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</si>
  <si>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</si>
  <si>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</si>
  <si>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</si>
  <si>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</si>
  <si>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</si>
  <si>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</si>
  <si>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</si>
  <si>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</si>
  <si>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</si>
  <si>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</si>
  <si>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</si>
  <si>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</si>
  <si>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</si>
  <si>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</si>
  <si>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</si>
  <si>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</si>
  <si>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</si>
  <si>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</si>
  <si>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</si>
  <si>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</si>
  <si>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</si>
  <si>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</si>
  <si>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</si>
  <si>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</si>
  <si>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</si>
  <si>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</si>
  <si>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</si>
  <si>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</si>
  <si>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</si>
  <si>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</si>
  <si>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</si>
  <si>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</si>
  <si>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</si>
  <si>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</si>
  <si>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</si>
  <si>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</si>
  <si>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</si>
  <si>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</si>
  <si>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</si>
  <si>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</si>
  <si>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</si>
  <si>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</si>
  <si>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</si>
  <si>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</si>
  <si>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</si>
  <si>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</si>
  <si>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</si>
  <si>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</si>
  <si>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</si>
  <si>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</si>
  <si>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</si>
  <si>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</si>
  <si>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</si>
  <si>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</si>
  <si>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</si>
  <si>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</si>
  <si>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</si>
  <si>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</si>
  <si>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</si>
  <si>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</si>
  <si>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</si>
  <si>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</si>
  <si>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</si>
  <si>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</si>
  <si>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</si>
  <si>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</si>
  <si>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</si>
  <si>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</si>
  <si>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</si>
  <si>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</si>
  <si>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</si>
  <si>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</si>
  <si>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</si>
  <si>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</si>
  <si>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</si>
  <si>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</si>
  <si>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</si>
  <si>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</si>
  <si>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</si>
  <si>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</si>
  <si>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</si>
  <si>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</si>
  <si>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</si>
  <si>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</si>
  <si>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</si>
  <si>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</si>
  <si>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</si>
  <si>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</si>
  <si>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</si>
  <si>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</si>
  <si>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</si>
  <si>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</si>
  <si>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</si>
  <si>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</si>
  <si>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</si>
  <si>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</si>
  <si>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</si>
  <si>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</si>
  <si>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</si>
  <si>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</si>
  <si>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</si>
  <si>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</si>
  <si>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</si>
  <si>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</si>
  <si>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</si>
  <si>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</si>
  <si>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</si>
  <si>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</si>
  <si>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</si>
  <si>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</si>
  <si>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</si>
  <si>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</si>
  <si>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</si>
  <si>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</si>
  <si>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</si>
  <si>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</si>
  <si>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</si>
  <si>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</si>
  <si>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</si>
  <si>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</si>
  <si>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</si>
  <si>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</si>
  <si>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</si>
  <si>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</si>
  <si>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</si>
  <si>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</si>
  <si>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</si>
  <si>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</si>
  <si>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</si>
  <si>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</si>
  <si>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</si>
  <si>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</si>
  <si>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</si>
  <si>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</si>
  <si>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</si>
  <si>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</si>
  <si>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</si>
  <si>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</si>
  <si>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</si>
  <si>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</si>
  <si>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</si>
  <si>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</si>
  <si>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</si>
  <si>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</si>
  <si>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</si>
  <si>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</si>
  <si>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</si>
  <si>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</si>
  <si>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</si>
  <si>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</si>
  <si>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</si>
  <si>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</si>
  <si>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</si>
  <si>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</si>
  <si>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</si>
  <si>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</si>
  <si>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</si>
  <si>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</si>
  <si>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</si>
  <si>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</si>
  <si>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</si>
  <si>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</si>
  <si>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</si>
  <si>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</si>
  <si>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</si>
  <si>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</si>
  <si>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</si>
  <si>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</si>
  <si>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</si>
  <si>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</si>
  <si>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</si>
  <si>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</si>
  <si>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</si>
  <si>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</si>
  <si>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</si>
  <si>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</si>
  <si>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</si>
  <si>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</si>
  <si>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</si>
  <si>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</si>
  <si>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</si>
  <si>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</si>
  <si>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</si>
  <si>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</si>
  <si>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</si>
  <si>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</si>
  <si>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</si>
  <si>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</si>
  <si>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</si>
  <si>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</si>
  <si>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</si>
  <si>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</si>
  <si>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</si>
  <si>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</si>
  <si>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</si>
  <si>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</si>
  <si>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</si>
  <si>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</si>
  <si>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</si>
  <si>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</si>
  <si>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</si>
  <si>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</si>
  <si>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</si>
  <si>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</si>
  <si>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</si>
  <si>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</si>
  <si>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</si>
  <si>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</si>
  <si>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</si>
  <si>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</si>
  <si>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</si>
  <si>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</si>
  <si>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</si>
  <si>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</si>
  <si>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</si>
  <si>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</si>
  <si>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</si>
  <si>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</si>
  <si>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</si>
  <si>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</si>
  <si>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</si>
  <si>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</si>
  <si>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</si>
  <si>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</si>
  <si>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</si>
  <si>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</si>
  <si>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</si>
  <si>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</si>
  <si>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</si>
  <si>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</si>
  <si>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</si>
  <si>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</si>
  <si>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</si>
  <si>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</si>
  <si>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</si>
  <si>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</si>
  <si>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</si>
  <si>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</si>
  <si>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</si>
  <si>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</si>
  <si>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</si>
  <si>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</si>
  <si>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</si>
  <si>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</si>
  <si>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</si>
  <si>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</si>
  <si>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</si>
  <si>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</si>
  <si>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</si>
  <si>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</si>
  <si>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</si>
  <si>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</si>
  <si>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</si>
  <si>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</si>
  <si>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</si>
  <si>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</si>
  <si>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</si>
  <si>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</si>
  <si>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</si>
  <si>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</si>
  <si>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</si>
  <si>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</si>
  <si>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</si>
  <si>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</si>
  <si>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</si>
  <si>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</si>
  <si>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</si>
  <si>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</si>
  <si>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</si>
  <si>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</si>
  <si>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</si>
  <si>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</si>
  <si>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</si>
  <si>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</si>
  <si>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</si>
  <si>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</si>
  <si>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</si>
  <si>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</si>
  <si>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</si>
  <si>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</si>
  <si>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</si>
  <si>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</si>
  <si>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</si>
  <si>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</si>
  <si>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</si>
  <si>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</si>
  <si>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</si>
  <si>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</si>
  <si>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</si>
  <si>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</si>
  <si>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</si>
  <si>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</si>
  <si>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</si>
  <si>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</si>
  <si>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</si>
  <si>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</si>
  <si>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</si>
  <si>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</si>
  <si>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</si>
  <si>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</si>
  <si>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</si>
  <si>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</si>
  <si>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</si>
  <si>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</si>
  <si>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</si>
  <si>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</si>
  <si>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</si>
  <si>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</si>
  <si>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</si>
  <si>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</si>
  <si>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</si>
  <si>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</si>
  <si>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</si>
  <si>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</si>
  <si>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</si>
  <si>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</si>
  <si>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</si>
  <si>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</si>
  <si>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</si>
  <si>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</si>
  <si>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</si>
  <si>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</si>
  <si>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</si>
  <si>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</si>
  <si>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</si>
  <si>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</si>
  <si>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</si>
  <si>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</si>
  <si>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</si>
  <si>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</si>
  <si>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</si>
  <si>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</si>
  <si>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</si>
  <si>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</si>
  <si>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</si>
  <si>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</si>
  <si>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</si>
  <si>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</si>
  <si>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</si>
  <si>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</si>
  <si>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</si>
  <si>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</si>
  <si>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</si>
  <si>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</si>
  <si>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</si>
  <si>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</si>
  <si>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</si>
  <si>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</si>
  <si>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</si>
  <si>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</si>
  <si>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</si>
  <si>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</si>
  <si>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</si>
  <si>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</si>
  <si>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</si>
  <si>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</si>
  <si>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</si>
  <si>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</si>
  <si>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</si>
  <si>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</si>
  <si>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</si>
  <si>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</si>
  <si>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</si>
  <si>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</si>
  <si>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</si>
  <si>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</si>
  <si>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</si>
  <si>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</si>
  <si>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</si>
  <si>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</si>
  <si>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</si>
  <si>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</si>
  <si>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</si>
  <si>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</si>
  <si>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</si>
  <si>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</si>
  <si>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</si>
  <si>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</si>
  <si>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</si>
  <si>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</si>
  <si>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</si>
  <si>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</si>
  <si>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</si>
  <si>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</si>
  <si>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</si>
  <si>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</si>
  <si>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</si>
  <si>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</si>
  <si>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</si>
  <si>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</si>
  <si>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</si>
  <si>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</si>
  <si>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</si>
  <si>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</si>
  <si>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</si>
  <si>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</si>
  <si>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</si>
  <si>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</si>
  <si>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</si>
  <si>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</si>
  <si>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</si>
  <si>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</si>
  <si>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</si>
  <si>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</si>
  <si>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</si>
  <si>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</si>
  <si>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</si>
  <si>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</si>
  <si>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</si>
  <si>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</si>
  <si>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</si>
  <si>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</si>
  <si>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</si>
  <si>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</si>
  <si>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</si>
  <si>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</si>
  <si>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</si>
  <si>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</si>
  <si>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</si>
  <si>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</si>
  <si>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</si>
  <si>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</si>
  <si>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</si>
  <si>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</si>
  <si>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</si>
  <si>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</si>
  <si>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</si>
  <si>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</si>
  <si>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</si>
  <si>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</si>
  <si>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</si>
  <si>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</si>
  <si>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</si>
  <si>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</si>
  <si>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</si>
  <si>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</si>
  <si>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</si>
  <si>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</si>
  <si>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</si>
  <si>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</si>
  <si>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</si>
  <si>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</si>
  <si>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</si>
  <si>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</si>
  <si>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</si>
  <si>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</si>
  <si>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</si>
  <si>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</si>
  <si>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</si>
  <si>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</si>
  <si>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</si>
  <si>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</si>
  <si>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</si>
  <si>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</si>
  <si>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</si>
  <si>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</si>
  <si>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</si>
  <si>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</si>
  <si>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</si>
  <si>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</si>
  <si>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</si>
  <si>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</si>
  <si>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</si>
  <si>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</si>
  <si>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</si>
  <si>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</si>
  <si>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</si>
  <si>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</si>
  <si>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</si>
  <si>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</si>
  <si>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</si>
  <si>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</si>
  <si>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</si>
  <si>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</si>
  <si>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</si>
  <si>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</si>
  <si>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</si>
  <si>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</si>
  <si>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</si>
  <si>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</si>
  <si>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</si>
  <si>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</si>
  <si>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</si>
  <si>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</si>
  <si>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</si>
  <si>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</si>
  <si>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</si>
  <si>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</si>
  <si>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</si>
  <si>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</si>
  <si>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</si>
  <si>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</si>
  <si>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</si>
  <si>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</si>
  <si>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</si>
  <si>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</si>
  <si>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</si>
  <si>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</si>
  <si>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</si>
  <si>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</si>
  <si>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</si>
  <si>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</si>
  <si>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</si>
  <si>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</si>
  <si>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</si>
  <si>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</si>
  <si>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</si>
  <si>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</si>
  <si>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</si>
  <si>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</si>
  <si>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</si>
  <si>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</si>
  <si>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</si>
  <si>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</si>
  <si>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</si>
  <si>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</si>
  <si>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</si>
  <si>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</si>
  <si>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</si>
  <si>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</si>
  <si>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</si>
  <si>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</si>
  <si>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</si>
  <si>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</si>
  <si>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</si>
  <si>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</si>
  <si>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</si>
  <si>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</si>
  <si>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</si>
  <si>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</si>
  <si>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</si>
  <si>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</si>
  <si>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</si>
  <si>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</si>
  <si>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</si>
  <si>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</si>
  <si>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</si>
  <si>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</si>
  <si>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</si>
  <si>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</si>
  <si>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</si>
  <si>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</si>
  <si>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</si>
  <si>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</si>
  <si>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</si>
  <si>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</si>
  <si>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</si>
  <si>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</si>
  <si>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</si>
  <si>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</si>
  <si>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</si>
  <si>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</si>
  <si>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</si>
  <si>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</si>
  <si>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</si>
  <si>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</si>
  <si>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</si>
  <si>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</si>
  <si>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</si>
  <si>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</si>
  <si>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</si>
  <si>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</si>
  <si>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</si>
  <si>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</si>
  <si>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</si>
  <si>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</si>
  <si>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</si>
  <si>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</si>
  <si>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</si>
  <si>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</si>
  <si>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</si>
  <si>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</si>
  <si>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</si>
  <si>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</si>
  <si>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</si>
  <si>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</si>
  <si>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</si>
  <si>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</si>
  <si>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</si>
  <si>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</si>
  <si>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</si>
  <si>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</si>
  <si>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</si>
  <si>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</si>
  <si>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</si>
  <si>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</si>
  <si>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</si>
  <si>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</si>
  <si>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</si>
  <si>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</si>
  <si>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</si>
  <si>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</si>
  <si>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</si>
  <si>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</si>
  <si>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</si>
  <si>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</si>
  <si>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</si>
  <si>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</si>
  <si>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</si>
  <si>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</si>
  <si>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</si>
  <si>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</si>
  <si>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</si>
  <si>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</si>
  <si>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</si>
  <si>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</si>
  <si>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</si>
  <si>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</si>
  <si>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</si>
  <si>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</si>
  <si>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</si>
  <si>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</si>
  <si>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</si>
  <si>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</si>
  <si>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</si>
  <si>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</si>
  <si>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</si>
  <si>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</si>
  <si>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</si>
  <si>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</si>
  <si>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</si>
  <si>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</si>
  <si>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</si>
  <si>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</si>
  <si>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</si>
  <si>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</si>
  <si>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</si>
  <si>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</si>
  <si>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</si>
  <si>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</si>
  <si>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</si>
  <si>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</si>
  <si>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</si>
  <si>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</si>
  <si>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</si>
  <si>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</si>
  <si>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</si>
  <si>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</si>
  <si>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</si>
  <si>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</si>
  <si>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</si>
  <si>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</si>
  <si>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</si>
  <si>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</si>
  <si>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</si>
  <si>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</si>
  <si>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</si>
  <si>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</si>
  <si>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</si>
  <si>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</si>
  <si>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</si>
  <si>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</si>
  <si>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</si>
  <si>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</si>
  <si>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</si>
  <si>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</si>
  <si>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</si>
  <si>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</si>
  <si>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</si>
  <si>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</si>
  <si>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</si>
  <si>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</si>
  <si>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</si>
  <si>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</si>
  <si>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</si>
  <si>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</si>
  <si>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</si>
  <si>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</si>
  <si>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</si>
  <si>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</si>
  <si>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</si>
  <si>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</si>
  <si>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</si>
  <si>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</si>
  <si>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</si>
  <si>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</si>
  <si>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</si>
  <si>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</si>
  <si>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</si>
  <si>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</si>
  <si>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</si>
  <si>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</si>
  <si>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</si>
  <si>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</si>
  <si>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</si>
  <si>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</si>
  <si>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</si>
  <si>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</si>
  <si>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</si>
  <si>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</si>
  <si>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</si>
  <si>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</si>
  <si>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</si>
  <si>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</si>
  <si>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</si>
  <si>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</si>
  <si>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</si>
  <si>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</si>
  <si>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</si>
  <si>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</si>
  <si>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</si>
  <si>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</si>
  <si>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</si>
  <si>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</si>
  <si>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</si>
  <si>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</si>
  <si>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</si>
  <si>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</si>
  <si>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</si>
  <si>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</si>
  <si>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</si>
  <si>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</si>
  <si>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</si>
  <si>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</si>
  <si>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</si>
  <si>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</si>
  <si>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</si>
  <si>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</si>
  <si>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</si>
  <si>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</si>
  <si>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</si>
  <si>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</si>
  <si>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</si>
  <si>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</si>
  <si>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</si>
  <si>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</si>
  <si>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</si>
  <si>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</si>
  <si>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</si>
  <si>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</si>
  <si>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</si>
  <si>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</si>
  <si>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</si>
  <si>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</si>
  <si>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</si>
  <si>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</si>
  <si>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</si>
  <si>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</si>
  <si>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</si>
  <si>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</si>
  <si>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</si>
  <si>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</si>
  <si>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</si>
  <si>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</si>
  <si>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</si>
  <si>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</si>
  <si>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</si>
  <si>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</si>
  <si>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</si>
  <si>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</si>
  <si>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</si>
  <si>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</si>
  <si>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</si>
  <si>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</si>
  <si>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</si>
  <si>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</si>
  <si>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</si>
  <si>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</si>
  <si>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</si>
  <si>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</si>
  <si>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</si>
  <si>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</si>
  <si>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</si>
  <si>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</si>
  <si>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</si>
  <si>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</si>
  <si>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</si>
  <si>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</si>
  <si>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</si>
  <si>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</si>
  <si>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</si>
  <si>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</si>
  <si>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</si>
  <si>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</si>
  <si>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</si>
  <si>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</si>
  <si>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</si>
  <si>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</si>
  <si>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</si>
  <si>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</si>
  <si>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</si>
  <si>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</si>
  <si>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</si>
  <si>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</si>
  <si>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</si>
  <si>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</si>
  <si>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</si>
  <si>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</si>
  <si>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</si>
  <si>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</si>
  <si>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</si>
  <si>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</si>
  <si>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</si>
  <si>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</si>
  <si>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</si>
  <si>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</si>
  <si>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</si>
  <si>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</si>
  <si>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</si>
  <si>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</si>
  <si>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</si>
  <si>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</si>
  <si>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</si>
  <si>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</si>
  <si>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</si>
  <si>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</si>
  <si>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</si>
  <si>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</si>
  <si>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</si>
  <si>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</si>
  <si>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</si>
  <si>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</si>
  <si>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</si>
  <si>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</si>
  <si>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</si>
  <si>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</si>
  <si>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</si>
  <si>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</si>
  <si>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</si>
  <si>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</si>
  <si>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</si>
  <si>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</si>
  <si>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</si>
  <si>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</si>
  <si>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</si>
  <si>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</si>
  <si>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</si>
  <si>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</si>
  <si>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</si>
  <si>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</si>
  <si>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</si>
  <si>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</si>
  <si>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</si>
  <si>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</si>
  <si>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</si>
  <si>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</si>
  <si>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</si>
  <si>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</si>
  <si>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</si>
  <si>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</si>
  <si>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</si>
  <si>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</si>
  <si>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</si>
  <si>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</si>
  <si>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</si>
  <si>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</si>
  <si>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</si>
  <si>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</si>
  <si>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</si>
  <si>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</si>
  <si>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</si>
  <si>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</si>
  <si>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</si>
  <si>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</si>
  <si>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</si>
  <si>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</si>
  <si>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</si>
  <si>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</si>
  <si>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</si>
  <si>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</si>
  <si>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</si>
  <si>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</si>
  <si>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</si>
  <si>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</si>
  <si>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</si>
  <si>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</si>
  <si>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</si>
  <si>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</si>
  <si>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</si>
  <si>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</si>
  <si>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</si>
  <si>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</si>
  <si>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</si>
  <si>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</si>
  <si>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</si>
  <si>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</si>
  <si>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</si>
  <si>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</si>
  <si>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</si>
  <si>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</si>
  <si>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</si>
  <si>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</si>
  <si>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</si>
  <si>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</si>
  <si>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</si>
  <si>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</si>
  <si>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</si>
  <si>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</si>
  <si>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</si>
  <si>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</si>
  <si>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</si>
  <si>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</si>
  <si>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</si>
  <si>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</si>
  <si>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</si>
  <si>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</si>
  <si>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</si>
  <si>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</si>
  <si>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</si>
  <si>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</si>
  <si>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</si>
  <si>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</si>
  <si>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</si>
  <si>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</si>
  <si>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</si>
  <si>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</si>
  <si>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</si>
  <si>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</si>
  <si>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</si>
  <si>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</si>
  <si>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</si>
  <si>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</si>
  <si>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</si>
  <si>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</si>
  <si>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</si>
  <si>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</si>
  <si>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</si>
  <si>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</si>
  <si>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</si>
  <si>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</si>
  <si>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</si>
  <si>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</si>
  <si>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</si>
  <si>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</si>
  <si>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</si>
  <si>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</si>
  <si>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</si>
  <si>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</si>
  <si>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</si>
  <si>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</si>
  <si>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</si>
  <si>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</si>
  <si>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</si>
  <si>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</si>
  <si>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</si>
  <si>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</si>
  <si>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</si>
  <si>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</si>
  <si>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</si>
  <si>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</si>
  <si>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</si>
  <si>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</si>
  <si>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</si>
  <si>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</si>
  <si>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</si>
  <si>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</si>
  <si>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</si>
  <si>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</si>
  <si>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</si>
  <si>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</si>
  <si>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</si>
  <si>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</si>
  <si>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</si>
  <si>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</si>
  <si>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</si>
  <si>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</si>
  <si>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</si>
  <si>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</si>
  <si>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</si>
  <si>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</si>
  <si>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</si>
  <si>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</si>
  <si>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</si>
  <si>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</si>
  <si>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</si>
  <si>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</si>
  <si>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</si>
  <si>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</si>
  <si>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</si>
  <si>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</si>
  <si>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</si>
  <si>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</si>
  <si>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</si>
  <si>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</si>
  <si>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</si>
  <si>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</si>
  <si>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</si>
  <si>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</si>
  <si>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</si>
  <si>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</si>
  <si>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</si>
  <si>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</si>
  <si>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</si>
  <si>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</si>
  <si>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</si>
  <si>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</si>
  <si>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</si>
  <si>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</si>
  <si>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</si>
  <si>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</si>
  <si>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</si>
  <si>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</si>
  <si>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</si>
  <si>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</si>
  <si>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</si>
  <si>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</si>
  <si>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</si>
  <si>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</si>
  <si>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</si>
  <si>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</si>
  <si>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</si>
  <si>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</si>
  <si>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</si>
  <si>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</si>
  <si>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</si>
  <si>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</si>
  <si>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</si>
  <si>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</si>
  <si>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</si>
  <si>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</si>
  <si>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</si>
  <si>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</si>
  <si>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</si>
  <si>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</si>
  <si>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</si>
  <si>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</si>
  <si>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</si>
  <si>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</si>
  <si>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</si>
  <si>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</si>
  <si>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</si>
  <si>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</si>
  <si>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</si>
  <si>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</si>
  <si>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</si>
  <si>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</si>
  <si>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</si>
  <si>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</si>
  <si>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</si>
  <si>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</si>
  <si>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</si>
  <si>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</si>
  <si>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</si>
  <si>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</si>
  <si>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</si>
  <si>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</si>
  <si>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</si>
  <si>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</si>
  <si>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</si>
  <si>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</si>
  <si>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</si>
  <si>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</si>
  <si>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</si>
  <si>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</si>
  <si>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</si>
  <si>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</si>
  <si>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</si>
  <si>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</si>
  <si>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</si>
  <si>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</si>
  <si>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</si>
  <si>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</si>
  <si>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</si>
  <si>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</si>
  <si>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</si>
  <si>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</si>
  <si>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</si>
  <si>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</si>
  <si>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</si>
  <si>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</si>
  <si>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</si>
  <si>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</si>
  <si>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</si>
  <si>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</si>
  <si>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</si>
  <si>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</si>
  <si>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</si>
  <si>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</si>
  <si>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</si>
  <si>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</si>
  <si>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</si>
  <si>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</si>
  <si>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</si>
  <si>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</si>
  <si>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</si>
  <si>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</si>
  <si>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</si>
  <si>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</si>
  <si>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</si>
  <si>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</si>
  <si>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</si>
  <si>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</si>
  <si>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</si>
  <si>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</si>
  <si>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</si>
  <si>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</si>
  <si>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</si>
  <si>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</si>
  <si>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</si>
  <si>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</si>
  <si>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</si>
  <si>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</si>
  <si>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</si>
  <si>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</si>
  <si>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</si>
  <si>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</si>
  <si>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</si>
  <si>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</si>
  <si>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</si>
  <si>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</si>
  <si>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</si>
  <si>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</si>
  <si>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</si>
  <si>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</si>
  <si>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</si>
  <si>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</si>
  <si>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</si>
  <si>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</si>
  <si>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</si>
  <si>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</si>
  <si>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</si>
  <si>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</si>
  <si>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</si>
  <si>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</si>
  <si>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</si>
  <si>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</si>
  <si>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</si>
  <si>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</si>
  <si>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</si>
  <si>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</si>
  <si>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</si>
  <si>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</si>
  <si>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</si>
  <si>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</si>
  <si>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</si>
  <si>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</si>
  <si>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</si>
  <si>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</si>
  <si>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</si>
  <si>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</si>
  <si>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</si>
  <si>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</si>
  <si>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</si>
  <si>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</si>
  <si>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</si>
  <si>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</si>
  <si>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</si>
  <si>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</si>
  <si>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</si>
  <si>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</si>
  <si>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</si>
  <si>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</si>
  <si>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</si>
  <si>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</si>
  <si>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</si>
  <si>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</si>
  <si>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</si>
  <si>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</si>
  <si>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</si>
  <si>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</si>
  <si>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</si>
  <si>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</si>
  <si>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</si>
  <si>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</si>
  <si>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</si>
  <si>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</si>
  <si>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</si>
  <si>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</si>
  <si>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</si>
  <si>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</si>
  <si>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</si>
  <si>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</si>
  <si>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</si>
  <si>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</si>
  <si>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</si>
  <si>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</si>
  <si>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</si>
  <si>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</si>
  <si>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</si>
  <si>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</si>
  <si>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</si>
  <si>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</si>
  <si>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</si>
  <si>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</si>
  <si>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</si>
  <si>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</si>
  <si>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</si>
  <si>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</si>
  <si>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</si>
  <si>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</si>
  <si>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</si>
  <si>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</si>
  <si>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</si>
  <si>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</si>
  <si>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</si>
  <si>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</si>
  <si>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</si>
  <si>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</si>
  <si>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</si>
  <si>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</si>
  <si>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</si>
  <si>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</si>
  <si>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</si>
  <si>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</si>
  <si>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</si>
  <si>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</si>
  <si>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</si>
  <si>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</si>
  <si>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</si>
  <si>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</si>
  <si>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</si>
  <si>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</si>
  <si>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</si>
  <si>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</si>
  <si>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</si>
  <si>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</si>
  <si>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</si>
  <si>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</si>
  <si>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</si>
  <si>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</si>
  <si>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</si>
  <si>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</si>
  <si>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</si>
  <si>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</si>
  <si>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</si>
  <si>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</si>
  <si>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</si>
  <si>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</si>
  <si>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</si>
  <si>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</si>
  <si>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</si>
  <si>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</si>
  <si>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</si>
  <si>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</si>
  <si>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</si>
  <si>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</si>
  <si>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</si>
  <si>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</si>
  <si>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</si>
  <si>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</si>
  <si>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</si>
  <si>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</si>
  <si>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</si>
  <si>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</si>
  <si>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</si>
  <si>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</si>
  <si>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</si>
  <si>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</si>
  <si>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</si>
  <si>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</si>
  <si>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</si>
  <si>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</si>
  <si>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</si>
  <si>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</si>
  <si>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</si>
  <si>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</si>
  <si>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</si>
  <si>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</si>
  <si>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</si>
  <si>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</si>
  <si>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</si>
  <si>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</si>
  <si>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</si>
  <si>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</si>
  <si>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</si>
  <si>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</si>
  <si>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</si>
  <si>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</si>
  <si>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</si>
  <si>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</si>
  <si>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</si>
  <si>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</si>
  <si>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</si>
  <si>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</si>
  <si>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</si>
  <si>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</si>
  <si>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</si>
  <si>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</si>
  <si>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</si>
  <si>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</si>
  <si>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</si>
  <si>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</si>
  <si>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</si>
  <si>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</si>
  <si>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</si>
  <si>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</si>
  <si>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</si>
  <si>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</si>
  <si>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</si>
  <si>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</si>
  <si>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</si>
  <si>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</si>
  <si>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</si>
  <si>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</si>
  <si>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</si>
  <si>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</si>
  <si>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</si>
  <si>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</si>
  <si>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</si>
  <si>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</si>
  <si>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</si>
  <si>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</si>
  <si>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</si>
  <si>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</si>
  <si>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</si>
  <si>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</si>
  <si>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</si>
  <si>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</si>
  <si>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</si>
  <si>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</si>
  <si>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</si>
  <si>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</si>
  <si>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</si>
  <si>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</si>
  <si>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</si>
  <si>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</si>
  <si>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</si>
  <si>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</si>
  <si>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</si>
  <si>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</si>
  <si>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</si>
  <si>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</si>
  <si>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</si>
  <si>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</si>
  <si>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</si>
  <si>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</si>
  <si>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</si>
  <si>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</si>
  <si>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</si>
  <si>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</si>
  <si>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</si>
  <si>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</si>
  <si>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</si>
  <si>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</si>
  <si>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</si>
  <si>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</si>
  <si>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</si>
  <si>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</si>
  <si>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</si>
  <si>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</si>
  <si>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</si>
  <si>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</si>
  <si>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</si>
  <si>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</si>
  <si>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</si>
  <si>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</si>
  <si>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</si>
  <si>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</si>
  <si>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</si>
  <si>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</si>
  <si>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</si>
  <si>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</si>
  <si>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</si>
  <si>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</si>
  <si>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</si>
  <si>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</si>
  <si>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</si>
  <si>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</si>
  <si>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</si>
  <si>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</si>
  <si>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</si>
  <si>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</si>
  <si>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</si>
  <si>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</si>
  <si>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</si>
  <si>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</si>
  <si>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</si>
  <si>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</si>
  <si>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</si>
  <si>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</si>
  <si>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</si>
  <si>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</si>
  <si>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</si>
  <si>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</si>
  <si>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</si>
  <si>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</si>
  <si>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</si>
  <si>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</si>
  <si>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</si>
  <si>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</si>
  <si>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</si>
  <si>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</si>
  <si>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</si>
  <si>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</si>
  <si>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</si>
  <si>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</si>
  <si>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</si>
  <si>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</si>
  <si>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</si>
  <si>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</si>
  <si>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</si>
  <si>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</si>
  <si>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</si>
  <si>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</si>
  <si>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</si>
  <si>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</si>
  <si>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</si>
  <si>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</si>
  <si>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</si>
  <si>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</si>
  <si>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</si>
  <si>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</si>
  <si>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</si>
  <si>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</si>
  <si>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</si>
  <si>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</si>
  <si>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</si>
  <si>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</si>
  <si>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</si>
  <si>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</si>
  <si>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</si>
  <si>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</si>
  <si>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</si>
  <si>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</si>
  <si>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</si>
  <si>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</si>
  <si>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</si>
  <si>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</si>
  <si>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</si>
  <si>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</si>
  <si>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</si>
  <si>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</si>
  <si>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</si>
  <si>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</si>
  <si>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</si>
  <si>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</si>
  <si>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</si>
  <si>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</si>
  <si>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</si>
  <si>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</si>
  <si>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</si>
  <si>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</si>
  <si>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</si>
  <si>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</si>
  <si>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</si>
  <si>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</si>
  <si>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</si>
  <si>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</si>
  <si>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</si>
  <si>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</si>
  <si>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</si>
  <si>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</si>
  <si>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</si>
  <si>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</si>
  <si>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</si>
  <si>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</si>
  <si>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</si>
  <si>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</si>
  <si>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</si>
  <si>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</si>
  <si>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</si>
  <si>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</si>
  <si>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</si>
  <si>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</si>
  <si>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</si>
  <si>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</si>
  <si>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</si>
  <si>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</si>
  <si>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</si>
  <si>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</si>
  <si>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</si>
  <si>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</si>
  <si>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</si>
  <si>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</si>
  <si>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</si>
  <si>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</si>
  <si>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</si>
  <si>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</si>
  <si>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</si>
  <si>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</si>
  <si>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</si>
  <si>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</si>
  <si>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</si>
  <si>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</si>
  <si>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</si>
  <si>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</si>
  <si>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</si>
  <si>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</si>
  <si>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</si>
  <si>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</si>
  <si>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</si>
  <si>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</si>
  <si>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</si>
  <si>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</si>
  <si>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</si>
  <si>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</si>
  <si>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</si>
  <si>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</si>
  <si>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</si>
  <si>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</si>
  <si>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</si>
  <si>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</si>
  <si>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</si>
  <si>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</si>
  <si>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</si>
  <si>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</si>
  <si>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</si>
  <si>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</si>
  <si>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</si>
  <si>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</si>
  <si>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</si>
  <si>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</si>
  <si>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</si>
  <si>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</si>
  <si>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</si>
  <si>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</si>
  <si>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</si>
  <si>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</si>
  <si>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</si>
  <si>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</si>
  <si>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</si>
  <si>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</si>
  <si>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</si>
  <si>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</si>
  <si>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</si>
  <si>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</si>
  <si>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</si>
  <si>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</si>
  <si>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</si>
  <si>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</si>
  <si>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</si>
  <si>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</si>
  <si>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</si>
  <si>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</si>
  <si>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</si>
  <si>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</si>
  <si>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</si>
  <si>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</si>
  <si>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</si>
  <si>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</si>
  <si>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</si>
  <si>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</si>
  <si>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</si>
  <si>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</si>
  <si>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</si>
  <si>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</si>
  <si>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</si>
  <si>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</si>
  <si>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</si>
  <si>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</si>
  <si>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</si>
  <si>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</si>
  <si>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</si>
  <si>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</si>
  <si>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</si>
  <si>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</si>
  <si>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</si>
  <si>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</si>
  <si>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</si>
  <si>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</si>
  <si>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</si>
  <si>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</si>
  <si>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</si>
  <si>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</si>
  <si>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</si>
  <si>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</si>
  <si>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</si>
  <si>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</si>
  <si>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</si>
  <si>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</si>
  <si>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</si>
  <si>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</si>
  <si>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</si>
  <si>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</si>
  <si>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</si>
  <si>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</si>
  <si>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</si>
  <si>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</si>
  <si>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</si>
  <si>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</si>
  <si>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</si>
  <si>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</si>
  <si>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</si>
  <si>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</si>
  <si>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</si>
  <si>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</si>
  <si>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</si>
  <si>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</si>
  <si>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</si>
  <si>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</si>
  <si>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</si>
  <si>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</si>
  <si>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</si>
  <si>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</si>
  <si>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</si>
  <si>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</si>
  <si>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</si>
  <si>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</si>
  <si>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</si>
  <si>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</si>
  <si>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</si>
  <si>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</si>
  <si>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</si>
  <si>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</si>
  <si>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</si>
  <si>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</si>
  <si>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</si>
  <si>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</si>
  <si>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</si>
  <si>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</si>
  <si>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</si>
  <si>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</si>
  <si>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</si>
  <si>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</si>
  <si>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</si>
  <si>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</si>
  <si>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</si>
  <si>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</si>
  <si>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</si>
  <si>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</si>
  <si>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</si>
  <si>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</si>
  <si>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</si>
  <si>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</si>
  <si>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</si>
  <si>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</si>
  <si>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</si>
  <si>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</si>
  <si>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</si>
  <si>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</si>
  <si>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</si>
  <si>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</si>
  <si>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</si>
  <si>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</si>
  <si>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</si>
  <si>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</si>
  <si>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</si>
  <si>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</si>
  <si>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</si>
  <si>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</si>
  <si>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</si>
  <si>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</si>
  <si>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</si>
  <si>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</si>
  <si>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</si>
  <si>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</si>
  <si>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</si>
  <si>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</si>
  <si>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</si>
  <si>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</si>
  <si>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</si>
  <si>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</si>
  <si>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</si>
  <si>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</si>
  <si>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</si>
  <si>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</si>
  <si>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</si>
  <si>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</si>
  <si>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</si>
  <si>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</si>
  <si>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</si>
  <si>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</si>
  <si>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</si>
  <si>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</si>
  <si>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</si>
  <si>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</si>
  <si>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</si>
  <si>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</si>
  <si>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</si>
  <si>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</si>
  <si>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</si>
  <si>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</si>
  <si>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</si>
  <si>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</si>
  <si>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</si>
  <si>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</si>
  <si>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</si>
  <si>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</si>
  <si>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</si>
  <si>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</si>
  <si>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</si>
  <si>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</si>
  <si>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</si>
  <si>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</si>
  <si>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</si>
  <si>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</si>
  <si>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</si>
  <si>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</si>
  <si>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</si>
  <si>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</si>
  <si>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</si>
  <si>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</si>
  <si>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</si>
  <si>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</si>
  <si>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</si>
  <si>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</si>
  <si>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</si>
  <si>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</si>
  <si>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</si>
  <si>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</si>
  <si>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</si>
  <si>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</si>
  <si>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</si>
  <si>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</si>
  <si>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</si>
  <si>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</si>
  <si>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</si>
  <si>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</si>
  <si>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</si>
  <si>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</si>
  <si>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</si>
  <si>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</si>
  <si>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</si>
  <si>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</si>
  <si>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</si>
  <si>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</si>
  <si>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</si>
  <si>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</si>
  <si>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</si>
  <si>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</si>
  <si>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</si>
  <si>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</si>
  <si>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</si>
  <si>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</si>
  <si>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</si>
  <si>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</si>
  <si>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</si>
  <si>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</si>
  <si>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</si>
  <si>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</si>
  <si>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</si>
  <si>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</si>
  <si>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</si>
  <si>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</si>
  <si>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</si>
  <si>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</si>
  <si>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</si>
  <si>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</si>
  <si>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</si>
  <si>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</si>
  <si>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</si>
  <si>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</si>
  <si>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</si>
  <si>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</si>
  <si>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</si>
  <si>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</si>
  <si>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</si>
  <si>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</si>
  <si>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</si>
  <si>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</si>
  <si>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</si>
  <si>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</si>
  <si>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</si>
  <si>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</si>
  <si>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</si>
  <si>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</si>
  <si>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</si>
  <si>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</si>
  <si>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</si>
  <si>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</si>
  <si>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</si>
  <si>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</si>
  <si>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</si>
  <si>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</si>
  <si>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</si>
  <si>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</si>
  <si>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</si>
  <si>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</si>
  <si>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</si>
  <si>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</si>
  <si>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</si>
  <si>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</si>
  <si>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</si>
  <si>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</si>
  <si>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</si>
  <si>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</si>
  <si>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</si>
  <si>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</si>
  <si>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</si>
  <si>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</si>
  <si>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</si>
  <si>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</si>
  <si>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</si>
  <si>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</si>
  <si>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</si>
  <si>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</si>
  <si>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</si>
  <si>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</si>
  <si>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</si>
  <si>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</si>
  <si>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</si>
  <si>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</si>
  <si>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</si>
  <si>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</si>
  <si>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</si>
  <si>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</si>
  <si>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</si>
  <si>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</si>
  <si>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</si>
  <si>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</si>
  <si>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</si>
  <si>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</si>
  <si>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</si>
  <si>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</si>
  <si>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</si>
  <si>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</si>
  <si>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</si>
  <si>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</si>
  <si>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</si>
  <si>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</si>
  <si>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</si>
  <si>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</si>
  <si>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</si>
  <si>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</si>
  <si>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</si>
  <si>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</si>
  <si>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</si>
  <si>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</si>
  <si>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</si>
  <si>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</si>
  <si>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</si>
  <si>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</si>
  <si>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</si>
  <si>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</si>
  <si>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</si>
  <si>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</si>
  <si>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</si>
  <si>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</si>
  <si>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</si>
  <si>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</si>
  <si>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</si>
  <si>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</si>
  <si>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</si>
  <si>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</si>
  <si>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</si>
  <si>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</si>
  <si>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</si>
  <si>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</si>
  <si>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</si>
  <si>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</si>
  <si>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</si>
  <si>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</si>
  <si>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</si>
  <si>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</si>
  <si>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</si>
  <si>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</si>
  <si>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</si>
  <si>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</si>
  <si>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</si>
  <si>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</si>
  <si>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</si>
  <si>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</si>
  <si>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</si>
  <si>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</si>
  <si>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</si>
  <si>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</si>
  <si>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</si>
  <si>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</si>
  <si>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</si>
  <si>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</si>
  <si>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</si>
  <si>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</si>
  <si>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</si>
  <si>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</si>
  <si>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</si>
  <si>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</si>
  <si>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</si>
  <si>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</si>
  <si>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</si>
  <si>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</si>
  <si>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</si>
  <si>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</si>
  <si>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</si>
  <si>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</si>
  <si>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</si>
  <si>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</si>
  <si>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</si>
  <si>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</si>
  <si>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</si>
  <si>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</si>
  <si>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</si>
  <si>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</si>
  <si>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</si>
  <si>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</si>
  <si>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</si>
  <si>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</si>
  <si>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</si>
  <si>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</si>
  <si>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</si>
  <si>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</si>
  <si>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</si>
  <si>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</si>
  <si>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</si>
  <si>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</si>
  <si>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</si>
  <si>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</si>
  <si>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</si>
  <si>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</si>
  <si>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</si>
  <si>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</si>
  <si>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</si>
  <si>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</si>
  <si>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</si>
  <si>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</si>
  <si>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</si>
  <si>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</si>
  <si>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</si>
  <si>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</si>
  <si>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</si>
  <si>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</si>
  <si>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</si>
  <si>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</si>
  <si>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</si>
  <si>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</si>
  <si>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</si>
  <si>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</si>
  <si>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</si>
  <si>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</si>
  <si>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</si>
  <si>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</si>
  <si>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</si>
  <si>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</si>
  <si>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</si>
  <si>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</si>
  <si>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</si>
  <si>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</si>
  <si>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</si>
  <si>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</si>
  <si>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</si>
  <si>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</si>
  <si>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</si>
  <si>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</si>
  <si>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</si>
  <si>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</si>
  <si>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</si>
  <si>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</si>
  <si>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</si>
  <si>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</si>
  <si>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</si>
  <si>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</si>
  <si>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</si>
  <si>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</si>
  <si>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</si>
  <si>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</si>
  <si>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</si>
  <si>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</si>
  <si>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</si>
  <si>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</si>
  <si>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</si>
  <si>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</si>
  <si>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</si>
  <si>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</si>
  <si>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</si>
  <si>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</si>
  <si>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</si>
  <si>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</si>
  <si>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</si>
  <si>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</si>
  <si>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</si>
  <si>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</si>
  <si>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</si>
  <si>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</si>
  <si>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</si>
  <si>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</si>
  <si>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</si>
  <si>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</si>
  <si>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</si>
  <si>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</si>
  <si>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</si>
  <si>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</si>
  <si>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</si>
  <si>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</si>
  <si>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</si>
  <si>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</si>
  <si>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</si>
  <si>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</si>
  <si>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</si>
  <si>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</si>
  <si>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</si>
  <si>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</si>
  <si>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</si>
  <si>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</si>
  <si>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</si>
  <si>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</si>
  <si>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</si>
  <si>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</si>
  <si>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</si>
  <si>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</si>
  <si>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</si>
  <si>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</si>
  <si>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</si>
  <si>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</si>
  <si>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</si>
  <si>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</si>
  <si>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</si>
  <si>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</si>
  <si>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</si>
  <si>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</si>
  <si>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</si>
  <si>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</si>
  <si>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</si>
  <si>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</si>
  <si>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</si>
  <si>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</si>
  <si>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</si>
  <si>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</si>
  <si>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</si>
  <si>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</si>
  <si>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</si>
  <si>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</si>
  <si>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</si>
  <si>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</si>
  <si>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</si>
  <si>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</si>
  <si>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</si>
  <si>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</si>
  <si>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</si>
  <si>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</si>
  <si>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</si>
  <si>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</si>
  <si>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</si>
  <si>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</si>
  <si>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</si>
  <si>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</si>
  <si>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</si>
  <si>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</si>
  <si>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</si>
  <si>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</si>
  <si>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</si>
  <si>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</si>
  <si>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</si>
  <si>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</si>
  <si>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</si>
  <si>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</si>
  <si>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</si>
  <si>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</si>
  <si>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</si>
  <si>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</si>
  <si>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</si>
  <si>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</si>
  <si>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</si>
  <si>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</si>
  <si>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</si>
  <si>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</si>
  <si>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</si>
  <si>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</si>
  <si>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</si>
  <si>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</si>
  <si>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</si>
  <si>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</si>
  <si>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</si>
  <si>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</si>
  <si>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</si>
  <si>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</si>
  <si>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</si>
  <si>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</si>
  <si>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</si>
  <si>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</si>
  <si>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</si>
  <si>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</si>
  <si>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</si>
  <si>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</si>
  <si>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</si>
  <si>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</si>
  <si>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</si>
  <si>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</si>
  <si>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</si>
  <si>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</si>
  <si>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</si>
  <si>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</si>
  <si>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</si>
  <si>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</si>
  <si>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</si>
  <si>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</si>
  <si>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</si>
  <si>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</si>
  <si>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</si>
  <si>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</si>
  <si>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</si>
  <si>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</si>
  <si>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</si>
  <si>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</si>
  <si>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</si>
  <si>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</si>
  <si>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</si>
  <si>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</si>
  <si>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</si>
  <si>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</si>
  <si>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</si>
  <si>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</si>
  <si>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</si>
  <si>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</si>
  <si>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</si>
  <si>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</si>
  <si>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</si>
  <si>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</si>
  <si>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</si>
  <si>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</si>
  <si>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</si>
  <si>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</si>
  <si>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</si>
  <si>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</si>
  <si>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</si>
  <si>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</si>
  <si>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</si>
  <si>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</si>
  <si>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</si>
  <si>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</si>
  <si>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</si>
  <si>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</si>
  <si>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</si>
  <si>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</si>
  <si>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</si>
  <si>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</si>
  <si>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</si>
  <si>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</si>
  <si>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</si>
  <si>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</si>
  <si>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</si>
  <si>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</si>
  <si>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</si>
  <si>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</si>
  <si>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</si>
  <si>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</si>
  <si>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</si>
  <si>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</si>
  <si>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</si>
  <si>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</si>
  <si>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</si>
  <si>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</si>
  <si>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</si>
  <si>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</si>
  <si>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</si>
  <si>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</si>
  <si>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</si>
  <si>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</si>
  <si>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</si>
  <si>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</si>
  <si>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</si>
  <si>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</si>
  <si>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</si>
  <si>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</si>
  <si>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</si>
  <si>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</si>
  <si>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</si>
  <si>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</si>
  <si>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</si>
  <si>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</si>
  <si>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</si>
  <si>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</si>
  <si>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</si>
  <si>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</si>
  <si>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</si>
  <si>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</si>
  <si>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</si>
  <si>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</si>
  <si>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</si>
  <si>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</si>
  <si>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</si>
  <si>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</si>
  <si>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</si>
  <si>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</si>
  <si>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</si>
  <si>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</si>
  <si>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</si>
  <si>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</si>
  <si>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</si>
  <si>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</si>
  <si>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</si>
  <si>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</si>
  <si>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</si>
  <si>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</si>
  <si>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</si>
  <si>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</si>
  <si>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</si>
  <si>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</si>
  <si>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</si>
  <si>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</si>
  <si>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</si>
  <si>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</si>
  <si>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</si>
  <si>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</si>
  <si>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</si>
  <si>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</si>
  <si>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</si>
  <si>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</si>
  <si>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</si>
  <si>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</si>
  <si>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</si>
  <si>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</si>
  <si>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</si>
  <si>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</si>
  <si>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</si>
  <si>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</si>
  <si>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</si>
  <si>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</si>
  <si>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</si>
  <si>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</si>
  <si>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</si>
  <si>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</si>
  <si>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</si>
  <si>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</si>
  <si>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</si>
  <si>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</si>
  <si>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</si>
  <si>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</si>
  <si>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</si>
  <si>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</si>
  <si>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</si>
  <si>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</si>
  <si>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</si>
  <si>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</si>
  <si>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</si>
  <si>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</si>
  <si>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</si>
  <si>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</si>
  <si>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</si>
  <si>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</si>
  <si>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</si>
  <si>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</si>
  <si>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</si>
  <si>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</si>
  <si>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</si>
  <si>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</si>
  <si>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</si>
  <si>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</si>
  <si>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</si>
  <si>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</si>
  <si>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</si>
  <si>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</si>
  <si>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</si>
  <si>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</si>
  <si>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</si>
  <si>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</si>
  <si>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</si>
  <si>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</si>
  <si>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</si>
  <si>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</si>
  <si>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</si>
  <si>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</si>
  <si>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</si>
  <si>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</si>
  <si>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</si>
  <si>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</si>
  <si>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</si>
  <si>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</si>
  <si>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</si>
  <si>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</si>
  <si>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</si>
  <si>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</si>
  <si>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</si>
  <si>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</si>
  <si>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</si>
  <si>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</si>
  <si>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</si>
  <si>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</si>
  <si>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</si>
  <si>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</si>
  <si>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</si>
  <si>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</si>
  <si>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</si>
  <si>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</si>
  <si>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</si>
  <si>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</si>
  <si>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</si>
  <si>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</si>
  <si>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</si>
  <si>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</si>
  <si>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</si>
  <si>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</si>
  <si>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</si>
  <si>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</si>
  <si>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</si>
  <si>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</si>
  <si>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</si>
  <si>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</si>
  <si>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</si>
  <si>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</si>
  <si>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</si>
  <si>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</si>
  <si>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</si>
  <si>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</si>
  <si>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</si>
  <si>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</si>
  <si>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</si>
  <si>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</si>
  <si>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</si>
  <si>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</si>
  <si>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</si>
  <si>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</si>
  <si>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</si>
  <si>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</si>
  <si>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</si>
  <si>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</si>
  <si>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</si>
  <si>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</si>
  <si>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</si>
  <si>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</si>
  <si>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</si>
  <si>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</si>
  <si>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</si>
  <si>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</si>
  <si>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</si>
  <si>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</si>
  <si>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</si>
  <si>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</si>
  <si>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</si>
  <si>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</si>
  <si>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</si>
  <si>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</si>
  <si>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</si>
  <si>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</si>
  <si>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</si>
  <si>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</si>
  <si>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</si>
  <si>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</si>
  <si>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</si>
  <si>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</si>
  <si>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</si>
  <si>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</si>
  <si>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</si>
  <si>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</si>
  <si>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</si>
  <si>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</si>
  <si>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</si>
  <si>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</si>
  <si>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</si>
  <si>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</si>
  <si>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</si>
  <si>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</si>
  <si>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</si>
  <si>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</si>
  <si>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</si>
  <si>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</si>
  <si>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</si>
  <si>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</si>
  <si>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</si>
  <si>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</si>
  <si>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</si>
  <si>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</si>
  <si>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</si>
  <si>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</si>
  <si>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</si>
  <si>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</si>
  <si>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</si>
  <si>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</si>
  <si>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</si>
  <si>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</si>
  <si>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</si>
  <si>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</si>
  <si>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</si>
  <si>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</si>
  <si>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</si>
  <si>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</si>
  <si>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</si>
  <si>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</si>
  <si>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</si>
  <si>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</si>
  <si>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</si>
  <si>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</si>
  <si>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</si>
  <si>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</si>
  <si>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</si>
  <si>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</si>
  <si>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</si>
  <si>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</si>
  <si>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</si>
  <si>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</si>
  <si>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</si>
  <si>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</si>
  <si>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</si>
  <si>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</si>
  <si>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</si>
  <si>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</si>
  <si>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</si>
  <si>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</si>
  <si>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</si>
  <si>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</si>
  <si>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</si>
  <si>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</si>
  <si>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</si>
  <si>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</si>
  <si>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</si>
  <si>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</si>
  <si>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</si>
  <si>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</si>
  <si>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</si>
  <si>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</si>
  <si>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</si>
  <si>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</si>
  <si>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</si>
  <si>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</si>
  <si>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</si>
  <si>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</si>
  <si>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</si>
  <si>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</si>
  <si>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</si>
  <si>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</si>
  <si>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</si>
  <si>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</si>
  <si>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</si>
  <si>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</si>
  <si>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</si>
  <si>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</si>
  <si>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</si>
  <si>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</si>
  <si>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</si>
  <si>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</si>
  <si>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</si>
  <si>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</si>
  <si>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</si>
  <si>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</si>
  <si>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</si>
  <si>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</si>
  <si>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</si>
  <si>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</si>
  <si>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</si>
  <si>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</si>
  <si>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</si>
  <si>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</si>
  <si>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</si>
  <si>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</si>
  <si>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</si>
  <si>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</si>
  <si>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</si>
  <si>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</si>
  <si>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</si>
  <si>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</si>
  <si>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</si>
  <si>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</si>
  <si>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</si>
  <si>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</si>
  <si>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</si>
  <si>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</si>
  <si>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</si>
  <si>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</si>
  <si>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</si>
  <si>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</si>
  <si>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</si>
  <si>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</si>
  <si>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</si>
  <si>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</si>
  <si>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</si>
  <si>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</si>
  <si>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</si>
  <si>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</si>
  <si>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</si>
  <si>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</si>
  <si>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</si>
  <si>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</si>
  <si>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</si>
  <si>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</si>
  <si>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</si>
  <si>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</si>
  <si>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</si>
  <si>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</si>
  <si>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</si>
  <si>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</si>
  <si>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</si>
  <si>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</si>
  <si>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</si>
  <si>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</si>
  <si>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</si>
  <si>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</si>
  <si>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</si>
  <si>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</si>
  <si>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</si>
  <si>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</si>
  <si>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</si>
  <si>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</si>
  <si>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</si>
  <si>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</si>
  <si>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</si>
  <si>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</si>
  <si>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</si>
  <si>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</si>
  <si>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</si>
  <si>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</si>
  <si>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</si>
  <si>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</si>
  <si>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</si>
  <si>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</si>
  <si>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</si>
  <si>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</si>
  <si>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</si>
  <si>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</si>
  <si>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</si>
  <si>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</si>
  <si>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</si>
  <si>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</si>
  <si>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</si>
  <si>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</si>
  <si>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</si>
  <si>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</si>
  <si>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</si>
  <si>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</si>
  <si>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</si>
  <si>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</si>
  <si>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</si>
  <si>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</si>
  <si>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</si>
  <si>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</si>
  <si>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</si>
  <si>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</si>
  <si>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</si>
  <si>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</si>
  <si>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</si>
  <si>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</si>
  <si>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</si>
  <si>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</si>
  <si>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</si>
  <si>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</si>
  <si>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</si>
  <si>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</si>
  <si>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</si>
  <si>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</si>
  <si>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</si>
  <si>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</si>
  <si>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</si>
  <si>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</si>
  <si>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</si>
  <si>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</si>
  <si>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</si>
  <si>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</si>
  <si>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</si>
  <si>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</si>
  <si>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</si>
  <si>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</si>
  <si>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</si>
  <si>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</si>
  <si>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</si>
  <si>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</si>
  <si>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</si>
  <si>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</si>
  <si>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</si>
  <si>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</si>
  <si>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</si>
  <si>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</si>
  <si>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</si>
  <si>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</si>
  <si>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</si>
  <si>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</si>
  <si>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</si>
  <si>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</si>
  <si>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</si>
  <si>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</si>
  <si>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</si>
  <si>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</si>
  <si>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</si>
  <si>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</si>
  <si>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</si>
  <si>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</si>
  <si>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</si>
  <si>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</si>
  <si>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</si>
  <si>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</si>
  <si>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</si>
  <si>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</si>
  <si>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</si>
  <si>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</si>
  <si>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</si>
  <si>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</si>
  <si>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</si>
  <si>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</si>
  <si>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</si>
  <si>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</si>
  <si>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</si>
  <si>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</si>
  <si>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</si>
  <si>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</si>
  <si>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</si>
  <si>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</si>
  <si>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</si>
  <si>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</si>
  <si>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</si>
  <si>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</si>
  <si>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</si>
  <si>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</si>
  <si>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</si>
  <si>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</si>
  <si>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</si>
  <si>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</si>
  <si>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</si>
  <si>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</si>
  <si>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</si>
  <si>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</si>
  <si>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</si>
  <si>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</si>
  <si>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</si>
  <si>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</si>
  <si>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</si>
  <si>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</si>
  <si>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</si>
  <si>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</si>
  <si>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</si>
  <si>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</si>
  <si>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</si>
  <si>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</si>
  <si>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</si>
  <si>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</si>
  <si>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</si>
  <si>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</si>
  <si>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</si>
  <si>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</si>
  <si>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</si>
  <si>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</si>
  <si>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</si>
  <si>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</si>
  <si>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</si>
  <si>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</si>
  <si>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</si>
  <si>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</si>
  <si>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</si>
  <si>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</si>
  <si>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</si>
  <si>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</si>
  <si>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</si>
  <si>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</si>
  <si>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</si>
  <si>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</si>
  <si>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</si>
  <si>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</si>
  <si>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</si>
  <si>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</si>
  <si>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</si>
  <si>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</si>
  <si>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</si>
  <si>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</si>
  <si>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</si>
  <si>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</si>
  <si>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</si>
  <si>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</si>
  <si>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</si>
  <si>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</si>
  <si>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</si>
  <si>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</si>
  <si>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</si>
  <si>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</si>
  <si>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</si>
  <si>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</si>
  <si>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</si>
  <si>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</si>
  <si>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</si>
  <si>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</si>
  <si>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</si>
  <si>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</si>
  <si>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</si>
  <si>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</si>
  <si>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</si>
  <si>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</si>
  <si>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</si>
  <si>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</si>
  <si>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</si>
  <si>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</si>
  <si>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</si>
  <si>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</si>
  <si>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</si>
  <si>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</si>
  <si>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</si>
  <si>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</si>
  <si>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</si>
  <si>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</si>
  <si>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</si>
  <si>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</si>
  <si>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</si>
  <si>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</si>
  <si>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</si>
  <si>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</si>
  <si>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</si>
  <si>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</si>
  <si>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</si>
  <si>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</si>
  <si>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</si>
  <si>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</si>
  <si>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</si>
  <si>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</si>
  <si>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</si>
  <si>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</si>
  <si>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</si>
  <si>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</si>
  <si>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</si>
  <si>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</si>
  <si>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</si>
  <si>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</si>
  <si>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</si>
  <si>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</si>
  <si>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</si>
  <si>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</si>
  <si>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</si>
  <si>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</si>
  <si>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</si>
  <si>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</si>
  <si>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</si>
  <si>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</si>
  <si>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</si>
  <si>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</si>
  <si>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</si>
  <si>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</si>
  <si>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</si>
  <si>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</si>
  <si>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</si>
  <si>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</si>
  <si>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</si>
  <si>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</si>
  <si>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</si>
  <si>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</si>
  <si>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</si>
  <si>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</si>
  <si>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</si>
  <si>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</si>
  <si>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</si>
  <si>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</si>
  <si>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</si>
  <si>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</si>
  <si>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</si>
  <si>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</si>
  <si>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</si>
  <si>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</si>
  <si>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</si>
  <si>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</si>
  <si>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</si>
  <si>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</si>
  <si>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</si>
  <si>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</si>
  <si>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</si>
  <si>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</si>
  <si>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</si>
  <si>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</si>
  <si>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</si>
  <si>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</si>
  <si>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</si>
  <si>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</si>
  <si>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</si>
  <si>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</si>
  <si>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</si>
  <si>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</si>
  <si>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</si>
  <si>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</si>
  <si>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</si>
  <si>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</si>
  <si>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</si>
  <si>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</si>
  <si>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</si>
  <si>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</si>
  <si>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</si>
  <si>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</si>
  <si>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</si>
  <si>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</si>
  <si>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</si>
  <si>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</si>
  <si>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</si>
  <si>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</si>
  <si>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</si>
  <si>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</si>
  <si>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</si>
  <si>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</si>
  <si>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</si>
  <si>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</si>
  <si>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</si>
  <si>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</si>
  <si>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</si>
  <si>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</si>
  <si>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</si>
  <si>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</si>
  <si>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</si>
  <si>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</si>
  <si>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</si>
  <si>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</si>
  <si>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</si>
  <si>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</si>
  <si>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</si>
  <si>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</si>
  <si>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</si>
  <si>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</si>
  <si>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</si>
  <si>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</si>
  <si>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</si>
  <si>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</si>
  <si>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</si>
  <si>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</si>
  <si>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</si>
  <si>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</si>
  <si>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</si>
  <si>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</si>
  <si>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</si>
  <si>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</si>
  <si>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</si>
  <si>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</si>
  <si>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</si>
  <si>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</si>
  <si>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</si>
  <si>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</si>
  <si>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</si>
  <si>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</si>
  <si>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</si>
  <si>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</si>
  <si>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</si>
  <si>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</si>
  <si>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</si>
  <si>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</si>
  <si>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</si>
  <si>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</si>
  <si>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</si>
  <si>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</si>
  <si>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</si>
  <si>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</si>
  <si>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</si>
  <si>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</si>
  <si>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</si>
  <si>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</si>
  <si>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</si>
  <si>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</si>
  <si>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</si>
  <si>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</si>
  <si>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</si>
  <si>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</si>
  <si>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</si>
  <si>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</si>
  <si>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</si>
  <si>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</si>
  <si>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</si>
  <si>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</si>
  <si>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</si>
  <si>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</si>
  <si>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</si>
  <si>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</si>
  <si>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</si>
  <si>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</si>
  <si>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</si>
  <si>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</si>
  <si>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</si>
  <si>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</si>
  <si>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</si>
  <si>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</si>
  <si>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</si>
  <si>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</si>
  <si>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</si>
  <si>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</si>
  <si>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</si>
  <si>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</si>
  <si>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</si>
  <si>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</si>
  <si>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</si>
  <si>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</si>
  <si>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</si>
  <si>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</si>
  <si>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</si>
  <si>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</si>
  <si>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</si>
  <si>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</si>
  <si>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</si>
  <si>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</si>
  <si>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</si>
  <si>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</si>
  <si>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</si>
  <si>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</si>
  <si>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</si>
  <si>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</si>
  <si>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</si>
  <si>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</si>
  <si>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</si>
  <si>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</si>
  <si>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</si>
  <si>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</si>
  <si>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</si>
  <si>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</si>
  <si>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</si>
  <si>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</si>
  <si>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</si>
  <si>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</si>
  <si>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</si>
  <si>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</si>
  <si>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</si>
  <si>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</si>
  <si>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</si>
  <si>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</si>
  <si>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</si>
  <si>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</si>
  <si>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</si>
  <si>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</si>
  <si>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</si>
  <si>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</si>
  <si>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</si>
  <si>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</si>
  <si>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</si>
  <si>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</si>
  <si>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</si>
  <si>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</si>
  <si>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</si>
  <si>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</si>
  <si>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</si>
  <si>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</si>
  <si>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</si>
  <si>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</si>
  <si>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</si>
  <si>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</si>
  <si>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</si>
  <si>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</si>
  <si>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</si>
  <si>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</si>
  <si>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</si>
  <si>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</si>
  <si>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</si>
  <si>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</si>
  <si>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</si>
  <si>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</si>
  <si>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</si>
  <si>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</si>
  <si>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</si>
  <si>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</si>
  <si>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</si>
  <si>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</si>
  <si>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</si>
  <si>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</si>
  <si>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</si>
  <si>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</si>
  <si>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</si>
  <si>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</si>
  <si>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</si>
  <si>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</si>
  <si>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</si>
  <si>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</si>
  <si>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</si>
  <si>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</si>
  <si>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</si>
  <si>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</si>
  <si>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</si>
  <si>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</si>
  <si>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</si>
  <si>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</si>
  <si>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</si>
  <si>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</si>
  <si>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</si>
  <si>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</si>
  <si>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</si>
  <si>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</si>
  <si>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</si>
  <si>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</si>
  <si>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</si>
  <si>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</si>
  <si>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</si>
  <si>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</si>
  <si>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</si>
  <si>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</si>
  <si>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</si>
  <si>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</si>
  <si>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</si>
  <si>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</si>
  <si>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</si>
  <si>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</si>
  <si>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</si>
  <si>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</si>
  <si>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</si>
  <si>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</si>
  <si>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</si>
  <si>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</si>
  <si>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</si>
  <si>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</si>
  <si>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</si>
  <si>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</si>
  <si>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</si>
  <si>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</si>
  <si>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</si>
  <si>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</si>
  <si>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</si>
  <si>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</si>
  <si>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</si>
  <si>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</si>
  <si>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</si>
  <si>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</si>
  <si>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</si>
  <si>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</si>
  <si>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</si>
  <si>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</si>
  <si>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</si>
  <si>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</si>
  <si>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</si>
  <si>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</si>
  <si>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</si>
  <si>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</si>
  <si>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</si>
  <si>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</si>
  <si>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</si>
  <si>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</si>
  <si>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</si>
  <si>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</si>
  <si>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</si>
  <si>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</si>
  <si>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</si>
  <si>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</si>
  <si>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</si>
  <si>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</si>
  <si>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</si>
  <si>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</si>
  <si>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</si>
  <si>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</si>
  <si>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</si>
  <si>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</si>
  <si>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</si>
  <si>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</si>
  <si>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</si>
  <si>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</si>
  <si>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</si>
  <si>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</si>
  <si>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</si>
  <si>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</si>
  <si>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</si>
  <si>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</si>
  <si>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</si>
  <si>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</si>
  <si>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</si>
  <si>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</si>
  <si>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</si>
  <si>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</si>
  <si>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</si>
  <si>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</si>
  <si>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</si>
  <si>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</si>
  <si>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</si>
  <si>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</si>
  <si>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</si>
  <si>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</si>
  <si>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</si>
  <si>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</si>
  <si>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</si>
  <si>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</si>
  <si>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</si>
  <si>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</si>
  <si>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</si>
  <si>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</si>
  <si>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</si>
  <si>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</si>
  <si>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</si>
  <si>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</si>
  <si>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</si>
  <si>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</si>
  <si>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</si>
  <si>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</si>
  <si>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</si>
  <si>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</si>
  <si>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</si>
  <si>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</si>
  <si>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</si>
  <si>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</si>
  <si>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</si>
  <si>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</si>
  <si>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</si>
  <si>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</si>
  <si>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</si>
  <si>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</si>
  <si>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</si>
  <si>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</si>
  <si>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</si>
  <si>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</si>
  <si>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</si>
  <si>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</si>
  <si>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</si>
  <si>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</si>
  <si>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</si>
  <si>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</si>
  <si>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</si>
  <si>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</si>
  <si>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</si>
  <si>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</si>
  <si>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</si>
  <si>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</si>
  <si>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</si>
  <si>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</si>
  <si>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</si>
  <si>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</si>
  <si>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</si>
  <si>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</si>
  <si>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</si>
  <si>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</si>
  <si>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</si>
  <si>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</si>
  <si>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</si>
  <si>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</si>
  <si>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</si>
  <si>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</si>
  <si>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</si>
  <si>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</si>
  <si>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</si>
  <si>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</si>
  <si>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</si>
  <si>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</si>
  <si>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</si>
  <si>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</si>
  <si>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</si>
  <si>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</si>
  <si>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</si>
  <si>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</si>
  <si>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</si>
  <si>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</si>
  <si>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</si>
  <si>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</si>
  <si>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</si>
  <si>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</si>
  <si>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</si>
  <si>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</si>
  <si>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</si>
  <si>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</si>
  <si>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</si>
  <si>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</si>
  <si>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</si>
  <si>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</si>
  <si>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</si>
  <si>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</si>
  <si>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</si>
  <si>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</si>
  <si>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</si>
  <si>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</si>
  <si>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</si>
  <si>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</si>
  <si>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</si>
  <si>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</si>
  <si>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</si>
  <si>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</si>
  <si>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</si>
  <si>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</si>
  <si>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</si>
  <si>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</si>
  <si>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</si>
  <si>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</si>
  <si>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</si>
  <si>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</si>
  <si>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</si>
  <si>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</si>
  <si>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</si>
  <si>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</si>
  <si>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</si>
  <si>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</si>
  <si>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</si>
  <si>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</si>
  <si>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</si>
  <si>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</si>
  <si>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</si>
  <si>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</si>
  <si>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</si>
  <si>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</si>
  <si>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</si>
  <si>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</si>
  <si>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</si>
  <si>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</si>
  <si>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</si>
  <si>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</si>
  <si>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</si>
  <si>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</si>
  <si>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</si>
  <si>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</si>
  <si>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</si>
  <si>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</si>
  <si>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</si>
  <si>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</si>
  <si>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</si>
  <si>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</si>
  <si>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</si>
  <si>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</si>
  <si>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</si>
  <si>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</si>
  <si>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</si>
  <si>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</si>
  <si>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</si>
  <si>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</si>
  <si>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</si>
  <si>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</si>
  <si>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</si>
  <si>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</si>
  <si>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</si>
  <si>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</si>
  <si>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</si>
  <si>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</si>
  <si>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</si>
  <si>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</si>
  <si>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</si>
  <si>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</si>
  <si>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</si>
  <si>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</si>
  <si>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</si>
  <si>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</si>
  <si>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</si>
  <si>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</si>
  <si>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</si>
  <si>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</si>
  <si>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</si>
  <si>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</si>
  <si>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</si>
  <si>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</si>
  <si>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</si>
  <si>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</si>
  <si>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</si>
  <si>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</si>
  <si>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</si>
  <si>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</si>
  <si>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</si>
  <si>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</si>
  <si>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</si>
  <si>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</si>
  <si>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</si>
  <si>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</si>
  <si>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</si>
  <si>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</si>
  <si>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</si>
  <si>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</si>
  <si>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</si>
  <si>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</si>
  <si>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</si>
  <si>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</si>
  <si>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</si>
  <si>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</si>
  <si>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</si>
  <si>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</si>
  <si>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</si>
  <si>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</si>
  <si>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</si>
  <si>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</si>
  <si>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</si>
  <si>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</si>
  <si>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</si>
  <si>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</si>
  <si>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</si>
  <si>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</si>
  <si>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</si>
  <si>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</si>
  <si>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</si>
  <si>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</si>
  <si>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</si>
  <si>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</si>
  <si>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</si>
  <si>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</si>
  <si>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</si>
  <si>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</si>
  <si>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</si>
  <si>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</si>
  <si>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</si>
  <si>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</si>
  <si>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</si>
  <si>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</si>
  <si>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</si>
  <si>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</si>
  <si>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</si>
  <si>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</si>
  <si>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</si>
  <si>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</si>
  <si>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</si>
  <si>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</si>
  <si>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</si>
  <si>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</si>
  <si>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</si>
  <si>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</si>
  <si>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</si>
  <si>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</si>
  <si>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</si>
  <si>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</si>
  <si>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</si>
  <si>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</si>
  <si>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</si>
  <si>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</si>
  <si>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</si>
  <si>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</si>
  <si>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</si>
  <si>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</si>
  <si>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</si>
  <si>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</si>
  <si>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</si>
  <si>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</si>
  <si>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</si>
  <si>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</si>
  <si>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</si>
  <si>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</si>
  <si>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</si>
  <si>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</si>
  <si>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</si>
  <si>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</si>
  <si>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</si>
  <si>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</si>
  <si>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</si>
  <si>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</si>
  <si>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</si>
  <si>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</si>
  <si>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</si>
  <si>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</si>
  <si>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</si>
  <si>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</si>
  <si>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</si>
  <si>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</si>
  <si>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</si>
  <si>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</si>
  <si>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</si>
  <si>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</si>
  <si>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</si>
  <si>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</si>
  <si>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</si>
  <si>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</si>
  <si>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</si>
  <si>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</si>
  <si>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</si>
  <si>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</si>
  <si>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</si>
  <si>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</si>
  <si>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</si>
  <si>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</si>
  <si>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</si>
  <si>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</si>
  <si>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</si>
  <si>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</si>
  <si>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</si>
  <si>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</si>
  <si>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</si>
  <si>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</si>
  <si>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</si>
  <si>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</si>
  <si>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</si>
  <si>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</si>
  <si>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</si>
  <si>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</si>
  <si>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</si>
  <si>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</si>
  <si>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</si>
  <si>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</si>
  <si>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</si>
  <si>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</si>
  <si>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</si>
  <si>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</si>
  <si>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</si>
  <si>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</si>
  <si>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</si>
  <si>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</si>
  <si>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</si>
  <si>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</si>
  <si>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</si>
  <si>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</si>
  <si>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</si>
  <si>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</si>
  <si>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</si>
  <si>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</si>
  <si>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</si>
  <si>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</si>
  <si>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</si>
  <si>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</si>
  <si>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</si>
  <si>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</si>
  <si>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</si>
  <si>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</si>
  <si>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</si>
  <si>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</si>
  <si>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</si>
  <si>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</si>
  <si>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</si>
  <si>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</si>
  <si>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</si>
  <si>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</si>
  <si>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</si>
  <si>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</si>
  <si>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</si>
  <si>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</si>
  <si>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</si>
  <si>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</si>
  <si>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</si>
  <si>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</si>
  <si>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</si>
  <si>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</si>
  <si>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</si>
  <si>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</si>
  <si>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</si>
  <si>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</si>
  <si>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</si>
  <si>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</si>
  <si>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</si>
  <si>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</si>
  <si>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</si>
  <si>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</si>
  <si>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</si>
  <si>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</si>
  <si>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</si>
  <si>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</si>
  <si>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</si>
  <si>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</si>
  <si>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</si>
  <si>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</si>
  <si>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</si>
  <si>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</si>
  <si>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</si>
  <si>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</si>
  <si>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</si>
  <si>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</si>
  <si>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</si>
  <si>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</si>
  <si>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</si>
  <si>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</si>
  <si>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</si>
  <si>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</si>
  <si>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</si>
  <si>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</si>
  <si>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</si>
  <si>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</si>
  <si>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</si>
  <si>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</si>
  <si>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</si>
  <si>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</si>
  <si>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</si>
  <si>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</si>
  <si>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</si>
  <si>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</si>
  <si>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</si>
  <si>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</si>
  <si>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</si>
  <si>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</si>
  <si>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</si>
  <si>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</si>
  <si>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</si>
  <si>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</si>
  <si>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</si>
  <si>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</si>
  <si>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</si>
  <si>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</si>
  <si>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</si>
  <si>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</si>
  <si>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</si>
  <si>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</si>
  <si>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</si>
  <si>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</si>
  <si>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</si>
  <si>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</si>
  <si>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</si>
  <si>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</si>
  <si>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</si>
  <si>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</si>
  <si>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</si>
  <si>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</si>
  <si>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</si>
  <si>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</si>
  <si>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</si>
  <si>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</si>
  <si>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</si>
  <si>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</si>
  <si>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</si>
  <si>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</si>
  <si>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</si>
  <si>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</si>
  <si>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</si>
  <si>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</si>
  <si>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</si>
  <si>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</si>
  <si>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</si>
  <si>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</si>
  <si>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</si>
  <si>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</si>
  <si>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</si>
  <si>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</si>
  <si>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</si>
  <si>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</si>
  <si>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</si>
  <si>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</si>
  <si>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</si>
  <si>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</si>
  <si>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</si>
  <si>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</si>
  <si>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</si>
  <si>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</si>
  <si>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</si>
  <si>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</si>
  <si>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</si>
  <si>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</si>
  <si>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</si>
  <si>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</si>
  <si>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</si>
  <si>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</si>
  <si>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</si>
  <si>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</si>
  <si>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</si>
  <si>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</si>
  <si>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</si>
  <si>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</si>
  <si>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</si>
  <si>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</si>
  <si>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</si>
  <si>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</si>
  <si>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</si>
  <si>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</si>
  <si>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</si>
  <si>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</si>
  <si>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</si>
  <si>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</si>
  <si>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</si>
  <si>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</si>
  <si>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</si>
  <si>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</si>
  <si>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</si>
  <si>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</si>
  <si>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</si>
  <si>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</si>
  <si>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</si>
  <si>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</si>
  <si>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</si>
  <si>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</si>
  <si>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</si>
  <si>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</si>
  <si>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</si>
  <si>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</si>
  <si>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</si>
  <si>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</si>
  <si>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</si>
  <si>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</si>
  <si>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</si>
  <si>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</si>
  <si>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</si>
  <si>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</si>
  <si>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</si>
  <si>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</si>
  <si>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</si>
  <si>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</si>
  <si>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</si>
  <si>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</si>
  <si>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</si>
  <si>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</si>
  <si>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</si>
  <si>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</si>
  <si>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</si>
  <si>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</si>
  <si>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</si>
  <si>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</si>
  <si>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</si>
  <si>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</si>
  <si>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</si>
  <si>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</si>
  <si>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</si>
  <si>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</si>
  <si>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</si>
  <si>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</si>
  <si>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</si>
  <si>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</si>
  <si>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</si>
  <si>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</si>
  <si>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</si>
  <si>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</si>
  <si>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</si>
  <si>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</si>
  <si>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</si>
  <si>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</si>
  <si>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</si>
  <si>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</si>
  <si>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</si>
  <si>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</si>
  <si>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</si>
  <si>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</si>
  <si>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</si>
  <si>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</si>
  <si>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</si>
  <si>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</si>
  <si>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</si>
  <si>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</si>
  <si>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</si>
  <si>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</si>
  <si>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</si>
  <si>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</si>
  <si>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</si>
  <si>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</si>
  <si>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</si>
  <si>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</si>
  <si>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</si>
  <si>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</si>
  <si>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</si>
  <si>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</si>
  <si>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</si>
  <si>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</si>
  <si>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</si>
  <si>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</si>
  <si>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</si>
  <si>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</si>
  <si>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</si>
  <si>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</si>
  <si>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</si>
  <si>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</si>
  <si>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</si>
  <si>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</si>
  <si>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</si>
  <si>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</si>
  <si>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</si>
  <si>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</si>
  <si>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</si>
  <si>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</si>
  <si>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</si>
  <si>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</si>
  <si>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</si>
  <si>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</si>
  <si>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</si>
  <si>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</si>
  <si>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</si>
  <si>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</si>
  <si>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</si>
  <si>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</si>
  <si>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</si>
  <si>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</si>
  <si>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</si>
  <si>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</si>
  <si>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</si>
  <si>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</si>
  <si>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</si>
  <si>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</si>
  <si>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</si>
  <si>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</si>
  <si>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</si>
  <si>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</si>
  <si>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</si>
  <si>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</si>
  <si>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</si>
  <si>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</si>
  <si>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</si>
  <si>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</si>
  <si>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</si>
  <si>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</si>
  <si>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</si>
  <si>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</si>
  <si>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</si>
  <si>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</si>
  <si>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</si>
  <si>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</si>
  <si>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</si>
  <si>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</si>
  <si>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</si>
  <si>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</si>
  <si>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</si>
  <si>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</si>
  <si>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</si>
  <si>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</si>
  <si>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</si>
  <si>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</si>
  <si>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</si>
  <si>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</si>
  <si>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</si>
  <si>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</si>
  <si>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</si>
  <si>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</si>
  <si>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</si>
  <si>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</si>
  <si>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</si>
  <si>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</si>
  <si>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</si>
  <si>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</si>
  <si>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</si>
  <si>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</si>
  <si>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</si>
  <si>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</si>
  <si>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</si>
  <si>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</si>
  <si>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</si>
  <si>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</si>
  <si>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</si>
  <si>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</si>
  <si>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</si>
  <si>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</si>
  <si>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</si>
  <si>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</si>
  <si>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</si>
  <si>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</si>
  <si>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</si>
  <si>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</si>
  <si>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</si>
  <si>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</si>
  <si>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</si>
  <si>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</si>
  <si>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</si>
  <si>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</si>
  <si>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</si>
  <si>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</si>
  <si>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</si>
  <si>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</si>
  <si>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</si>
  <si>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</si>
  <si>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</si>
  <si>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</si>
  <si>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</si>
  <si>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</si>
  <si>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</si>
  <si>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</si>
  <si>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</si>
  <si>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</si>
  <si>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</si>
  <si>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</si>
  <si>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</si>
  <si>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</si>
  <si>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</si>
  <si>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</si>
  <si>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</si>
  <si>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</si>
  <si>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</si>
  <si>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</si>
  <si>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</si>
  <si>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</si>
  <si>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</si>
  <si>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</si>
  <si>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</si>
  <si>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</si>
  <si>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</si>
  <si>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</si>
  <si>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</si>
  <si>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</si>
  <si>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</si>
  <si>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</si>
  <si>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</si>
  <si>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</si>
  <si>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</si>
  <si>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</si>
  <si>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</si>
  <si>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</si>
  <si>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</si>
  <si>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</si>
  <si>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</si>
  <si>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</si>
  <si>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</si>
  <si>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</si>
  <si>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</si>
  <si>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</si>
  <si>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</si>
  <si>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</si>
  <si>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</si>
  <si>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</si>
  <si>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</si>
  <si>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</si>
  <si>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</si>
  <si>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</si>
  <si>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</si>
  <si>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</si>
  <si>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</si>
  <si>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</si>
  <si>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</si>
  <si>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</si>
  <si>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</si>
  <si>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</si>
  <si>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</si>
  <si>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</si>
  <si>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</si>
  <si>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</si>
  <si>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</si>
  <si>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</si>
  <si>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</si>
  <si>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</si>
  <si>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</si>
  <si>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</si>
  <si>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</si>
  <si>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</si>
  <si>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</si>
  <si>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</si>
  <si>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</si>
  <si>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</si>
  <si>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</si>
  <si>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</si>
  <si>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</si>
  <si>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</si>
  <si>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</si>
  <si>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</si>
  <si>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</si>
  <si>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</si>
  <si>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</si>
  <si>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</si>
  <si>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</si>
  <si>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</si>
  <si>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</si>
  <si>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</si>
  <si>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</si>
  <si>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</si>
  <si>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</si>
  <si>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</si>
  <si>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</si>
  <si>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</si>
  <si>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</si>
  <si>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</si>
  <si>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</si>
  <si>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</si>
  <si>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</si>
  <si>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</si>
  <si>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</si>
  <si>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</si>
  <si>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</si>
  <si>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</si>
  <si>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</si>
  <si>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</si>
  <si>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</si>
  <si>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</si>
  <si>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</si>
  <si>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</si>
  <si>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</si>
  <si>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</si>
  <si>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</si>
  <si>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</si>
  <si>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</si>
  <si>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</si>
  <si>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</si>
  <si>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</si>
  <si>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</si>
  <si>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</si>
  <si>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</si>
  <si>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</si>
  <si>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</si>
  <si>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</si>
  <si>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</si>
  <si>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</si>
  <si>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</si>
  <si>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</si>
  <si>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</si>
  <si>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</si>
  <si>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</si>
  <si>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</si>
  <si>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</si>
  <si>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</si>
  <si>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</si>
  <si>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</si>
  <si>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</si>
  <si>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</si>
  <si>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</si>
  <si>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</si>
  <si>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</si>
  <si>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</si>
  <si>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</si>
  <si>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</si>
  <si>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</si>
  <si>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</si>
  <si>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</si>
  <si>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</si>
  <si>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</si>
  <si>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</si>
  <si>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</si>
  <si>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</si>
  <si>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</si>
  <si>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</si>
  <si>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</si>
  <si>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</si>
  <si>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</si>
  <si>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</si>
  <si>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</si>
  <si>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</si>
  <si>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</si>
  <si>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</si>
  <si>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</si>
  <si>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</si>
  <si>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</si>
  <si>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</si>
  <si>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</si>
  <si>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</si>
  <si>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</si>
  <si>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</si>
  <si>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</si>
  <si>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</si>
  <si>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</si>
  <si>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</si>
  <si>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</si>
  <si>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</si>
  <si>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</si>
  <si>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</si>
  <si>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</si>
  <si>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</si>
  <si>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</si>
  <si>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</si>
  <si>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</si>
  <si>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</si>
  <si>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</si>
  <si>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</si>
  <si>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</si>
  <si>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</si>
  <si>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</si>
  <si>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</si>
  <si>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</si>
  <si>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</si>
  <si>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</si>
  <si>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</si>
  <si>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</si>
  <si>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</si>
  <si>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</si>
  <si>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</si>
  <si>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</si>
  <si>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</si>
  <si>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</si>
  <si>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</si>
  <si>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</si>
  <si>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</si>
  <si>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</si>
  <si>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</si>
  <si>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</si>
  <si>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</si>
  <si>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</si>
  <si>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</si>
  <si>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</si>
  <si>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</si>
  <si>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</si>
  <si>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</si>
  <si>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</si>
  <si>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</si>
  <si>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</si>
  <si>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</si>
  <si>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</si>
  <si>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</si>
  <si>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</si>
  <si>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</si>
  <si>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</si>
  <si>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</si>
  <si>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</si>
  <si>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</si>
  <si>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</si>
  <si>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</si>
  <si>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</si>
  <si>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</si>
  <si>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</si>
  <si>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</si>
  <si>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</si>
  <si>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</si>
  <si>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</si>
  <si>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</si>
  <si>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</si>
  <si>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</si>
  <si>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</si>
  <si>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</si>
  <si>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</si>
  <si>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</si>
  <si>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</si>
  <si>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</si>
  <si>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</si>
  <si>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</si>
  <si>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</si>
  <si>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</si>
  <si>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</si>
  <si>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</si>
  <si>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</si>
  <si>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</si>
  <si>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</si>
  <si>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</si>
  <si>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</si>
  <si>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</si>
  <si>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</si>
  <si>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</si>
  <si>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</si>
  <si>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</si>
  <si>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</si>
  <si>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</si>
  <si>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</si>
  <si>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</si>
  <si>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</si>
  <si>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</si>
  <si>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</si>
  <si>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</si>
  <si>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</si>
  <si>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</si>
  <si>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</si>
  <si>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</si>
  <si>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</si>
  <si>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</si>
  <si>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</si>
  <si>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</si>
  <si>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</si>
  <si>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</si>
  <si>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</si>
  <si>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</si>
  <si>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</si>
  <si>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</si>
  <si>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</si>
  <si>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</si>
  <si>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</si>
  <si>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</si>
  <si>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</si>
  <si>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</si>
  <si>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</si>
  <si>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</si>
  <si>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</si>
  <si>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</si>
  <si>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</si>
  <si>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</si>
  <si>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</si>
  <si>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</si>
  <si>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</si>
  <si>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</si>
  <si>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</si>
  <si>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</si>
  <si>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</si>
  <si>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</si>
  <si>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</si>
  <si>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</si>
  <si>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</si>
  <si>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</si>
  <si>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</si>
  <si>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</si>
  <si>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</si>
  <si>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</si>
  <si>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</si>
  <si>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</si>
  <si>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</si>
  <si>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</si>
  <si>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</si>
  <si>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</si>
  <si>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</si>
  <si>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</si>
  <si>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</si>
  <si>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</si>
  <si>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</si>
  <si>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</si>
  <si>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</si>
  <si>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</si>
  <si>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</si>
  <si>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</si>
  <si>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</si>
  <si>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</si>
  <si>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</si>
  <si>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</si>
  <si>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</si>
  <si>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</si>
  <si>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</si>
  <si>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</si>
  <si>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</si>
  <si>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</si>
  <si>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</si>
  <si>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</si>
  <si>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</si>
  <si>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</si>
  <si>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</si>
  <si>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</si>
  <si>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</si>
  <si>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</si>
  <si>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</si>
  <si>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</si>
  <si>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</si>
  <si>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</si>
  <si>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</si>
  <si>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</si>
  <si>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</si>
  <si>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</si>
  <si>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</si>
  <si>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</si>
  <si>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</si>
  <si>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</si>
  <si>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</si>
  <si>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</si>
  <si>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</si>
  <si>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</si>
  <si>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</si>
  <si>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</si>
  <si>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</si>
  <si>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</si>
  <si>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</si>
  <si>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</si>
  <si>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</si>
  <si>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</si>
  <si>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</si>
  <si>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</si>
  <si>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</si>
  <si>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</si>
  <si>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</si>
  <si>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</si>
  <si>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</si>
  <si>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</si>
  <si>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</si>
  <si>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</si>
  <si>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</si>
  <si>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</si>
  <si>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</si>
  <si>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</si>
  <si>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</si>
  <si>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</si>
  <si>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</si>
  <si>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</si>
  <si>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</si>
  <si>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</si>
  <si>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</si>
  <si>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</si>
  <si>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</si>
  <si>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</si>
  <si>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</si>
  <si>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</si>
  <si>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</si>
  <si>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</si>
  <si>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</si>
  <si>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</si>
  <si>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</si>
  <si>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</si>
  <si>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</si>
  <si>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</si>
  <si>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</si>
  <si>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</si>
  <si>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</si>
  <si>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</si>
  <si>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</si>
  <si>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</si>
  <si>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</si>
  <si>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</si>
  <si>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</si>
  <si>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</si>
  <si>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</si>
  <si>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</si>
  <si>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</si>
  <si>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</si>
  <si>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</si>
  <si>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</si>
  <si>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</si>
  <si>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</si>
  <si>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</si>
  <si>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</si>
  <si>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</si>
  <si>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</si>
  <si>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</si>
  <si>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</si>
  <si>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</si>
  <si>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</si>
  <si>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</si>
  <si>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</si>
  <si>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</si>
  <si>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</si>
  <si>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</si>
  <si>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</si>
  <si>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</si>
  <si>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</si>
  <si>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</si>
  <si>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</si>
  <si>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</si>
  <si>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</si>
  <si>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</si>
  <si>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</si>
  <si>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</si>
  <si>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</si>
  <si>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</si>
  <si>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</si>
  <si>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</si>
  <si>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</si>
  <si>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</si>
  <si>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</si>
  <si>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</si>
  <si>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</si>
  <si>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</si>
  <si>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</si>
  <si>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</si>
  <si>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</si>
  <si>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</si>
  <si>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</si>
  <si>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</si>
  <si>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</si>
  <si>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</si>
  <si>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</si>
  <si>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</si>
  <si>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</si>
  <si>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</si>
  <si>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</si>
  <si>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</si>
  <si>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</si>
  <si>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</si>
  <si>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</si>
  <si>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</si>
  <si>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</si>
  <si>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</si>
  <si>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</si>
  <si>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</si>
  <si>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</si>
  <si>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</si>
  <si>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</si>
  <si>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</si>
  <si>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</si>
  <si>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</si>
  <si>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</si>
  <si>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</si>
  <si>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</si>
  <si>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</si>
  <si>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</si>
  <si>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</si>
  <si>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</si>
  <si>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</si>
  <si>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</si>
  <si>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</si>
  <si>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</si>
  <si>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</si>
  <si>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</si>
  <si>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</si>
  <si>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</si>
  <si>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</si>
  <si>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</si>
  <si>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</si>
  <si>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</si>
  <si>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</si>
  <si>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</si>
  <si>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</si>
  <si>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</si>
  <si>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</si>
  <si>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</si>
  <si>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</si>
  <si>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</si>
  <si>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</si>
  <si>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</si>
  <si>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</si>
  <si>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</si>
  <si>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</si>
  <si>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</si>
  <si>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</si>
  <si>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</si>
  <si>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</si>
  <si>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</si>
  <si>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</si>
  <si>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</si>
  <si>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</si>
  <si>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</si>
  <si>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</si>
  <si>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</si>
  <si>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</si>
  <si>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</si>
  <si>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</si>
  <si>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</si>
  <si>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</si>
  <si>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</si>
  <si>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</si>
  <si>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</si>
  <si>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</si>
  <si>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</si>
  <si>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</si>
  <si>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</si>
  <si>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</si>
  <si>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</si>
  <si>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</si>
  <si>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</si>
  <si>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</si>
  <si>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</si>
  <si>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</si>
  <si>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</si>
  <si>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</si>
  <si>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</si>
  <si>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</si>
  <si>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</si>
  <si>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</si>
  <si>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</si>
  <si>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</si>
  <si>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</si>
  <si>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</si>
  <si>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</si>
  <si>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</si>
  <si>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</si>
  <si>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</si>
  <si>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</si>
  <si>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</si>
  <si>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</si>
  <si>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</si>
  <si>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</si>
  <si>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</si>
  <si>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</si>
  <si>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</si>
  <si>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</si>
  <si>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</si>
  <si>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</si>
  <si>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</si>
  <si>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</si>
  <si>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</si>
  <si>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</si>
  <si>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</si>
  <si>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</si>
  <si>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</si>
  <si>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</si>
  <si>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</si>
  <si>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</si>
  <si>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</si>
  <si>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</si>
  <si>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</si>
  <si>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</si>
  <si>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</si>
  <si>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</si>
  <si>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</si>
  <si>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</si>
  <si>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</si>
  <si>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</si>
  <si>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</si>
  <si>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</si>
  <si>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</si>
  <si>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</si>
  <si>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</si>
  <si>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</si>
  <si>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</si>
  <si>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</si>
  <si>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</si>
  <si>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</si>
  <si>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</si>
  <si>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</si>
  <si>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</si>
  <si>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</si>
  <si>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</si>
  <si>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</si>
  <si>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</si>
  <si>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</si>
  <si>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</si>
  <si>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</si>
  <si>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</si>
  <si>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</si>
  <si>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</si>
  <si>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</si>
  <si>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</si>
  <si>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</si>
  <si>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</si>
  <si>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</si>
  <si>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</si>
  <si>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</si>
  <si>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</si>
  <si>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</si>
  <si>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</si>
  <si>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</si>
  <si>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</si>
  <si>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</si>
  <si>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</si>
  <si>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</si>
  <si>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</si>
  <si>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</si>
  <si>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</si>
  <si>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</si>
  <si>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</si>
  <si>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</si>
  <si>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</si>
  <si>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</si>
  <si>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</si>
  <si>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</si>
  <si>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</si>
  <si>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</si>
  <si>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</si>
  <si>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</si>
  <si>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</si>
  <si>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</si>
  <si>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</si>
  <si>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</si>
  <si>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</si>
  <si>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</si>
  <si>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</si>
  <si>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</si>
  <si>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</si>
  <si>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</si>
  <si>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</si>
  <si>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</si>
  <si>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</si>
  <si>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</si>
  <si>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</si>
  <si>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</si>
  <si>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</si>
  <si>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</si>
  <si>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</si>
  <si>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</si>
  <si>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</si>
  <si>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</si>
  <si>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</si>
  <si>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</si>
  <si>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</si>
  <si>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</si>
  <si>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</si>
  <si>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</si>
  <si>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</si>
  <si>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</si>
  <si>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</si>
  <si>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</si>
  <si>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</si>
  <si>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</si>
  <si>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</si>
  <si>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</si>
  <si>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</si>
  <si>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</si>
  <si>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</si>
  <si>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</si>
  <si>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</si>
  <si>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</si>
  <si>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</si>
  <si>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</si>
  <si>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</si>
  <si>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</si>
  <si>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</si>
  <si>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</si>
  <si>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</si>
  <si>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</si>
  <si>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</si>
  <si>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</si>
  <si>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</si>
  <si>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</si>
  <si>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</si>
  <si>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</si>
  <si>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</si>
  <si>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</si>
  <si>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</si>
  <si>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</si>
  <si>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</si>
  <si>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</si>
  <si>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</si>
  <si>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</si>
  <si>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</si>
  <si>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</si>
  <si>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</si>
  <si>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</si>
  <si>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</si>
  <si>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</si>
  <si>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</si>
  <si>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</si>
  <si>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</si>
  <si>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</si>
  <si>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</si>
  <si>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</si>
  <si>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</si>
  <si>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</si>
  <si>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</si>
  <si>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</si>
  <si>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</si>
  <si>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</si>
  <si>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</si>
  <si>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</si>
  <si>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</si>
  <si>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</si>
  <si>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</si>
  <si>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</si>
  <si>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</si>
  <si>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</si>
  <si>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</si>
  <si>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</si>
  <si>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</si>
  <si>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</si>
  <si>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</si>
  <si>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</si>
  <si>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</si>
  <si>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</si>
  <si>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</si>
  <si>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</si>
  <si>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</si>
  <si>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</si>
  <si>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</si>
  <si>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</si>
  <si>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</si>
  <si>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</si>
  <si>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</si>
  <si>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</si>
  <si>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</si>
  <si>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</si>
  <si>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</si>
  <si>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</si>
  <si>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</si>
  <si>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</si>
  <si>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</si>
  <si>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</si>
  <si>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</si>
  <si>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</si>
  <si>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</si>
  <si>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</si>
  <si>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</si>
  <si>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</si>
  <si>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</si>
  <si>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</si>
  <si>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</si>
  <si>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</si>
  <si>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</si>
  <si>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</si>
  <si>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</si>
  <si>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</si>
  <si>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</si>
  <si>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</si>
  <si>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</si>
  <si>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</si>
  <si>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</si>
  <si>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</si>
  <si>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</si>
  <si>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</si>
  <si>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</si>
  <si>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</si>
  <si>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</si>
  <si>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</si>
  <si>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</si>
  <si>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</si>
  <si>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</si>
  <si>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</si>
  <si>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</si>
  <si>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</si>
  <si>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</si>
  <si>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</si>
  <si>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</si>
  <si>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</si>
  <si>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</si>
  <si>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</si>
  <si>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</si>
  <si>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</si>
  <si>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</si>
  <si>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</si>
  <si>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</si>
  <si>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</si>
  <si>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</si>
  <si>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</si>
  <si>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</si>
  <si>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</si>
  <si>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</si>
  <si>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</si>
  <si>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</si>
  <si>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</si>
  <si>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</si>
  <si>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</si>
  <si>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</si>
  <si>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</si>
  <si>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</si>
  <si>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</si>
  <si>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</si>
  <si>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</si>
  <si>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</si>
  <si>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</si>
  <si>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</si>
  <si>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</si>
  <si>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</si>
  <si>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</si>
  <si>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</si>
  <si>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</si>
  <si>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</si>
  <si>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</si>
  <si>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</si>
  <si>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</si>
  <si>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</si>
  <si>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</si>
  <si>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</si>
  <si>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</si>
  <si>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</si>
  <si>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</si>
  <si>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</si>
  <si>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</si>
  <si>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</si>
  <si>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</si>
  <si>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</si>
  <si>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</si>
  <si>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</si>
  <si>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</si>
  <si>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</si>
  <si>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</si>
  <si>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</si>
  <si>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</si>
  <si>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</si>
  <si>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</si>
  <si>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</si>
  <si>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</si>
  <si>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</si>
  <si>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</si>
  <si>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</si>
  <si>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</si>
  <si>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</si>
  <si>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</si>
  <si>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</si>
  <si>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</si>
  <si>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</si>
  <si>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</si>
  <si>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</si>
  <si>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</si>
  <si>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</si>
  <si>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</si>
  <si>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</si>
  <si>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</si>
  <si>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</si>
  <si>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</si>
  <si>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</si>
  <si>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</si>
  <si>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</si>
  <si>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</si>
  <si>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</si>
  <si>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</si>
  <si>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</si>
  <si>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</si>
  <si>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</si>
  <si>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</si>
  <si>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</si>
  <si>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</si>
  <si>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</si>
  <si>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</si>
  <si>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</si>
  <si>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</si>
  <si>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</si>
  <si>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</si>
  <si>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</si>
  <si>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</si>
  <si>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</si>
  <si>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</si>
  <si>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</si>
  <si>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</si>
  <si>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</si>
  <si>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</si>
  <si>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</si>
  <si>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</si>
  <si>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</si>
  <si>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</si>
  <si>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</si>
  <si>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</si>
  <si>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</si>
  <si>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</si>
  <si>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</si>
  <si>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</si>
  <si>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</si>
  <si>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</si>
  <si>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</si>
  <si>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</si>
  <si>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</si>
  <si>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</si>
  <si>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</si>
  <si>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</si>
  <si>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</si>
  <si>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</si>
  <si>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</si>
  <si>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</si>
  <si>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</si>
  <si>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</si>
  <si>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</si>
  <si>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</si>
  <si>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</si>
  <si>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</si>
  <si>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</si>
  <si>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</si>
  <si>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</si>
  <si>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</si>
  <si>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</si>
  <si>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</si>
  <si>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</si>
  <si>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</si>
  <si>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</si>
  <si>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</si>
  <si>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</si>
  <si>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</si>
  <si>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</si>
  <si>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</si>
  <si>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</si>
  <si>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</si>
  <si>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</si>
  <si>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</si>
  <si>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</si>
  <si>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</si>
  <si>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</si>
  <si>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</si>
  <si>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</si>
  <si>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</si>
  <si>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</si>
  <si>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</si>
  <si>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</si>
  <si>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</si>
  <si>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</si>
  <si>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</si>
  <si>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</si>
  <si>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</si>
  <si>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</si>
  <si>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</si>
  <si>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</si>
  <si>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</si>
  <si>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</si>
  <si>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</si>
  <si>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</si>
  <si>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</si>
  <si>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</si>
  <si>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</si>
  <si>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</si>
  <si>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</si>
  <si>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</si>
  <si>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</si>
  <si>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</si>
  <si>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</si>
  <si>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</si>
  <si>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</si>
  <si>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</si>
  <si>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</si>
  <si>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</si>
  <si>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</si>
  <si>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</si>
  <si>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</si>
  <si>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</si>
  <si>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</si>
  <si>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</si>
  <si>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</si>
  <si>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</si>
  <si>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</si>
  <si>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</si>
  <si>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</si>
  <si>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</si>
  <si>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</si>
  <si>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</si>
  <si>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</si>
  <si>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</si>
  <si>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</si>
  <si>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</si>
  <si>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</si>
  <si>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</si>
  <si>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</si>
  <si>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</si>
  <si>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</si>
  <si>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</si>
  <si>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</si>
  <si>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</si>
  <si>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</si>
  <si>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</si>
  <si>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</si>
  <si>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</si>
  <si>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</si>
  <si>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</si>
  <si>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</si>
  <si>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</si>
  <si>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</si>
  <si>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</si>
  <si>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</si>
  <si>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</si>
  <si>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</si>
  <si>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</si>
  <si>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</si>
  <si>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</si>
  <si>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</si>
  <si>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</si>
  <si>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</si>
  <si>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</si>
  <si>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</si>
  <si>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</si>
  <si>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</si>
  <si>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</si>
  <si>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</si>
  <si>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</si>
  <si>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</si>
  <si>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</si>
  <si>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</si>
  <si>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</si>
  <si>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</si>
  <si>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</si>
  <si>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</si>
  <si>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</si>
  <si>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</si>
  <si>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</si>
  <si>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</si>
  <si>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</si>
  <si>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</si>
  <si>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</si>
  <si>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</si>
  <si>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</si>
  <si>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</si>
  <si>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</si>
  <si>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</si>
  <si>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</si>
  <si>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</si>
  <si>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</si>
  <si>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</si>
  <si>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</si>
  <si>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</si>
  <si>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</si>
  <si>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</si>
  <si>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</si>
  <si>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</si>
  <si>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</si>
  <si>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</si>
  <si>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</si>
  <si>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</si>
  <si>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</si>
  <si>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</si>
  <si>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</si>
  <si>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</si>
  <si>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</si>
  <si>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</si>
  <si>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</si>
  <si>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</si>
  <si>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</si>
  <si>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</si>
  <si>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</si>
  <si>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</si>
  <si>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</si>
  <si>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</si>
  <si>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</si>
  <si>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</si>
  <si>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</si>
  <si>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</si>
  <si>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</si>
  <si>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</si>
  <si>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</si>
  <si>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</si>
  <si>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</si>
  <si>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</si>
  <si>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</si>
  <si>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</si>
  <si>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</si>
  <si>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</si>
  <si>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</si>
  <si>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</si>
  <si>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</si>
  <si>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</si>
  <si>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</si>
  <si>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</si>
  <si>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</si>
  <si>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</si>
  <si>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</si>
  <si>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</si>
  <si>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</si>
  <si>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</si>
  <si>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</si>
  <si>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</si>
  <si>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</si>
  <si>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</si>
  <si>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</si>
  <si>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</si>
  <si>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</si>
  <si>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</si>
  <si>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</si>
  <si>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</si>
  <si>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</si>
  <si>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</si>
  <si>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</si>
  <si>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</si>
  <si>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</si>
  <si>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</si>
  <si>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</si>
  <si>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</si>
  <si>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</si>
  <si>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</si>
  <si>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</si>
  <si>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</si>
  <si>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</si>
  <si>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</si>
  <si>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</si>
  <si>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</si>
  <si>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</si>
  <si>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</si>
  <si>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</si>
  <si>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</si>
  <si>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</si>
  <si>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</si>
  <si>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</si>
  <si>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</si>
  <si>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</si>
  <si>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</si>
  <si>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</si>
  <si>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</si>
  <si>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</si>
  <si>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</si>
  <si>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</si>
  <si>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</si>
  <si>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</si>
  <si>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</si>
  <si>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</si>
  <si>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</si>
  <si>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</si>
  <si>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</si>
  <si>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</si>
  <si>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</si>
  <si>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</si>
  <si>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</si>
  <si>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</si>
  <si>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</si>
  <si>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</si>
  <si>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</si>
  <si>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</si>
  <si>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</si>
  <si>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</si>
  <si>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</si>
  <si>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</si>
  <si>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</si>
  <si>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</si>
  <si>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</si>
  <si>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</si>
  <si>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</si>
  <si>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</si>
  <si>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</si>
  <si>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</si>
  <si>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</si>
  <si>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</si>
  <si>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</si>
  <si>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</si>
  <si>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</si>
  <si>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</si>
  <si>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</si>
  <si>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</si>
  <si>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</si>
  <si>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</si>
  <si>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</si>
  <si>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</si>
  <si>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</si>
  <si>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</si>
  <si>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</si>
  <si>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</si>
  <si>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</si>
  <si>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</si>
  <si>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</si>
  <si>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</si>
  <si>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</si>
  <si>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</si>
  <si>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</si>
  <si>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</si>
  <si>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</si>
  <si>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</si>
  <si>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</si>
  <si>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</si>
  <si>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</si>
  <si>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</si>
  <si>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</si>
  <si>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</si>
  <si>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</si>
  <si>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</si>
  <si>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</si>
  <si>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</si>
  <si>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</si>
  <si>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</si>
  <si>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</si>
  <si>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</si>
  <si>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</si>
  <si>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</si>
  <si>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</si>
  <si>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</si>
  <si>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</si>
  <si>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</si>
  <si>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</si>
  <si>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</si>
  <si>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</si>
  <si>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</si>
  <si>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</si>
  <si>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</si>
  <si>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</si>
  <si>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</si>
  <si>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</si>
  <si>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</si>
  <si>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</si>
  <si>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</si>
  <si>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</si>
  <si>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</si>
  <si>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</si>
  <si>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</si>
  <si>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</si>
  <si>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</si>
  <si>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</si>
  <si>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</si>
  <si>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</si>
  <si>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</si>
  <si>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</si>
  <si>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</si>
  <si>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</si>
  <si>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</si>
  <si>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</si>
  <si>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</si>
  <si>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</si>
  <si>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</si>
  <si>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</si>
  <si>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</si>
  <si>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</si>
  <si>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</si>
  <si>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</si>
  <si>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</si>
  <si>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</si>
  <si>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</si>
  <si>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</si>
  <si>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</si>
  <si>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</si>
  <si>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</si>
  <si>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</si>
  <si>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</si>
  <si>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</si>
  <si>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</si>
  <si>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</si>
  <si>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</si>
  <si>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</si>
  <si>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</si>
  <si>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</si>
  <si>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</si>
  <si>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</si>
  <si>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</si>
  <si>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</si>
  <si>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</si>
  <si>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</si>
  <si>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</si>
  <si>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</si>
  <si>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</si>
  <si>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</si>
  <si>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</si>
  <si>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</si>
  <si>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</si>
  <si>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</si>
  <si>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</si>
  <si>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</si>
  <si>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</si>
  <si>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</si>
  <si>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</si>
  <si>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</si>
  <si>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</si>
  <si>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</si>
  <si>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</si>
  <si>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</si>
  <si>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</si>
  <si>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</si>
  <si>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</si>
  <si>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</si>
  <si>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</si>
  <si>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</si>
  <si>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</si>
  <si>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</si>
  <si>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</si>
  <si>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</si>
  <si>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</si>
  <si>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</si>
  <si>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</si>
  <si>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</si>
  <si>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</si>
  <si>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</si>
  <si>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</si>
  <si>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</si>
  <si>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</si>
  <si>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</si>
  <si>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</si>
  <si>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</si>
  <si>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</si>
  <si>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</si>
  <si>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</si>
  <si>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</si>
  <si>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</si>
  <si>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</si>
  <si>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</si>
  <si>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</si>
  <si>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</si>
  <si>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</si>
  <si>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</si>
  <si>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</si>
  <si>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</si>
  <si>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</si>
  <si>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</si>
  <si>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</si>
  <si>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</si>
  <si>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</si>
  <si>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</si>
  <si>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</si>
  <si>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</si>
  <si>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</si>
  <si>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</si>
  <si>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</si>
  <si>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</si>
  <si>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</si>
  <si>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</si>
  <si>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</si>
  <si>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</si>
  <si>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</si>
  <si>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</si>
  <si>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</si>
  <si>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</si>
  <si>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</si>
  <si>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</si>
  <si>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</si>
  <si>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</si>
  <si>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</si>
  <si>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</si>
  <si>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</si>
  <si>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</si>
  <si>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</si>
  <si>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</si>
  <si>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</si>
  <si>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</si>
  <si>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</si>
  <si>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</si>
  <si>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</si>
  <si>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</si>
  <si>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</si>
  <si>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</si>
  <si>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</si>
  <si>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</si>
  <si>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</si>
  <si>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</si>
  <si>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</si>
  <si>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</si>
  <si>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</si>
  <si>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</si>
  <si>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</si>
  <si>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</si>
  <si>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</si>
  <si>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</si>
  <si>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</si>
  <si>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</si>
  <si>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</si>
  <si>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</si>
  <si>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</si>
  <si>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</si>
  <si>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</si>
  <si>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</si>
  <si>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</si>
  <si>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</si>
  <si>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</si>
  <si>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</si>
  <si>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</si>
  <si>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</si>
  <si>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</si>
  <si>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</si>
  <si>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</si>
  <si>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</si>
  <si>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</si>
  <si>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</si>
  <si>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</si>
  <si>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</si>
  <si>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</si>
  <si>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</si>
  <si>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</si>
  <si>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</si>
  <si>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</si>
  <si>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</si>
  <si>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</si>
  <si>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</si>
  <si>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</si>
  <si>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</si>
  <si>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</si>
  <si>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</si>
  <si>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</si>
  <si>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</si>
  <si>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</si>
  <si>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</si>
  <si>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</si>
  <si>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</si>
  <si>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</si>
  <si>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</si>
  <si>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</si>
  <si>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</si>
  <si>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</si>
  <si>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</si>
  <si>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</si>
  <si>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</si>
  <si>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</si>
  <si>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</si>
  <si>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</si>
  <si>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</si>
  <si>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</si>
  <si>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</si>
  <si>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</si>
  <si>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</si>
  <si>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</si>
  <si>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</si>
  <si>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</si>
  <si>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</si>
  <si>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</si>
  <si>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</si>
  <si>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</si>
  <si>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</si>
  <si>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</si>
  <si>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</si>
  <si>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</si>
  <si>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</si>
  <si>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</si>
  <si>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</si>
  <si>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</si>
  <si>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</si>
  <si>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</si>
  <si>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</si>
  <si>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</si>
  <si>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</si>
  <si>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</si>
  <si>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</si>
  <si>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</si>
  <si>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</si>
  <si>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</si>
  <si>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</si>
  <si>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</si>
  <si>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</si>
  <si>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</si>
  <si>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</si>
  <si>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</si>
  <si>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</si>
  <si>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</si>
  <si>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</si>
  <si>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</si>
  <si>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</si>
  <si>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</si>
  <si>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</si>
  <si>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</si>
  <si>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</si>
  <si>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</si>
  <si>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</si>
  <si>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</si>
  <si>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</si>
  <si>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</si>
  <si>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</si>
  <si>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</si>
  <si>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</si>
  <si>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</si>
  <si>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</si>
  <si>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</si>
  <si>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</si>
  <si>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</si>
  <si>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</si>
  <si>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</si>
  <si>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</si>
  <si>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</si>
  <si>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</si>
  <si>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</si>
  <si>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</si>
  <si>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</si>
  <si>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</si>
  <si>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</si>
  <si>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</si>
  <si>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</si>
  <si>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</si>
  <si>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</si>
  <si>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</si>
  <si>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</si>
  <si>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</si>
  <si>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</si>
  <si>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</si>
  <si>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</si>
  <si>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</si>
  <si>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</si>
  <si>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</si>
  <si>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</si>
  <si>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</si>
  <si>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</si>
  <si>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</si>
  <si>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</si>
  <si>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</si>
  <si>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</si>
  <si>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</si>
  <si>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</si>
  <si>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</si>
  <si>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</si>
  <si>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</si>
  <si>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</si>
  <si>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</si>
  <si>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</si>
  <si>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</si>
  <si>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</si>
  <si>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</si>
  <si>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</si>
  <si>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</si>
  <si>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</si>
  <si>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</si>
  <si>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</si>
  <si>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</si>
  <si>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</si>
  <si>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</si>
  <si>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</si>
  <si>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</si>
  <si>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</si>
  <si>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</si>
  <si>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</si>
  <si>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</si>
  <si>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</si>
  <si>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</si>
  <si>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</si>
  <si>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</si>
  <si>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</si>
  <si>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</si>
  <si>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</si>
  <si>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</si>
  <si>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</si>
  <si>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</si>
  <si>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</si>
  <si>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</si>
  <si>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</si>
  <si>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</si>
  <si>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</si>
  <si>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</si>
  <si>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</si>
  <si>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</si>
  <si>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</si>
  <si>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</si>
  <si>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</si>
  <si>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</si>
  <si>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</si>
  <si>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</si>
  <si>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</si>
  <si>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</si>
  <si>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</si>
  <si>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</si>
  <si>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</si>
  <si>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</si>
  <si>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</si>
  <si>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</si>
  <si>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</si>
  <si>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</si>
  <si>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</si>
  <si>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</si>
  <si>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</si>
  <si>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</si>
  <si>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</si>
  <si>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</si>
  <si>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</si>
  <si>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</si>
  <si>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</si>
  <si>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</si>
  <si>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</si>
  <si>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</si>
  <si>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</si>
  <si>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</si>
  <si>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</si>
  <si>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</si>
  <si>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</si>
  <si>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</si>
  <si>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</si>
  <si>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</si>
  <si>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</si>
  <si>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</si>
  <si>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</si>
  <si>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</si>
  <si>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</si>
  <si>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</si>
  <si>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</si>
  <si>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</si>
  <si>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</si>
  <si>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</si>
  <si>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</si>
  <si>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</si>
  <si>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</si>
  <si>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</si>
  <si>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</si>
  <si>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</si>
  <si>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</si>
  <si>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</si>
  <si>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</si>
  <si>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</si>
  <si>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</si>
  <si>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</si>
  <si>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</si>
  <si>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</si>
  <si>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</si>
  <si>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</si>
  <si>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</si>
  <si>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</si>
  <si>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</si>
  <si>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</si>
  <si>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</si>
  <si>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</si>
  <si>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</si>
  <si>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</si>
  <si>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</si>
  <si>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</si>
  <si>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</si>
  <si>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</si>
  <si>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</si>
  <si>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</si>
  <si>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</si>
  <si>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</si>
  <si>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</si>
  <si>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</si>
  <si>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</si>
  <si>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</si>
  <si>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</si>
  <si>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</si>
  <si>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</si>
  <si>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</si>
  <si>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</si>
  <si>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</si>
  <si>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</si>
  <si>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</si>
  <si>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</si>
  <si>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</si>
  <si>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</si>
  <si>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</si>
  <si>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</si>
  <si>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</si>
  <si>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</si>
  <si>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</si>
  <si>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</si>
  <si>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</si>
  <si>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</si>
  <si>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</si>
  <si>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</si>
  <si>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</si>
  <si>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</si>
  <si>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</si>
  <si>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</si>
  <si>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</si>
  <si>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</si>
  <si>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</si>
  <si>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</si>
  <si>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</si>
  <si>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</si>
  <si>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</si>
  <si>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</si>
  <si>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</si>
  <si>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</si>
  <si>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</si>
  <si>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</si>
  <si>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</si>
  <si>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</si>
  <si>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</si>
  <si>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</si>
  <si>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</si>
  <si>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</si>
  <si>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</si>
  <si>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</si>
  <si>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</si>
  <si>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</si>
  <si>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</si>
  <si>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</si>
  <si>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</si>
  <si>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</si>
  <si>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</si>
  <si>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</si>
  <si>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</si>
  <si>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</si>
  <si>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</si>
  <si>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</si>
  <si>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</si>
  <si>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</si>
  <si>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</si>
  <si>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</si>
  <si>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</si>
  <si>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</si>
  <si>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</si>
  <si>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</si>
  <si>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</si>
  <si>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</si>
  <si>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</si>
  <si>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</si>
  <si>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</si>
  <si>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</si>
  <si>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</si>
  <si>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</si>
  <si>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</si>
  <si>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</si>
  <si>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</si>
  <si>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</si>
  <si>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</si>
  <si>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</si>
  <si>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</si>
  <si>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</si>
  <si>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</si>
  <si>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</si>
  <si>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</si>
  <si>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</si>
  <si>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</si>
  <si>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</si>
  <si>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</si>
  <si>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</si>
  <si>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</si>
  <si>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</si>
  <si>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</si>
  <si>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</si>
  <si>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</si>
  <si>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</si>
  <si>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</si>
  <si>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</si>
  <si>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</si>
  <si>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</si>
  <si>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</si>
  <si>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</si>
  <si>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</si>
  <si>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</si>
  <si>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</si>
  <si>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</si>
  <si>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</si>
  <si>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</si>
  <si>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</si>
  <si>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</si>
  <si>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</si>
  <si>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</si>
  <si>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</si>
  <si>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</si>
  <si>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</si>
  <si>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</si>
  <si>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</si>
  <si>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</si>
  <si>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</si>
  <si>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</si>
  <si>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</si>
  <si>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</si>
  <si>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</si>
  <si>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</si>
  <si>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</si>
  <si>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</si>
  <si>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</si>
  <si>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</si>
  <si>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</si>
  <si>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</si>
  <si>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</si>
  <si>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</si>
  <si>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</si>
  <si>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</si>
  <si>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</si>
  <si>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</si>
  <si>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</si>
  <si>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</si>
  <si>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</si>
  <si>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</si>
  <si>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</si>
  <si>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</si>
  <si>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</si>
  <si>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</si>
  <si>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</si>
  <si>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</si>
  <si>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</si>
  <si>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</si>
  <si>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</si>
  <si>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</si>
  <si>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</si>
  <si>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</si>
  <si>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</si>
  <si>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</si>
  <si>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</si>
  <si>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</si>
  <si>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</si>
  <si>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</si>
  <si>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</si>
  <si>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</si>
  <si>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</si>
  <si>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</si>
  <si>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</si>
  <si>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</si>
  <si>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</si>
  <si>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</si>
  <si>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</si>
  <si>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</si>
  <si>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</si>
  <si>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</si>
  <si>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</si>
  <si>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</si>
  <si>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</si>
  <si>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</si>
  <si>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</si>
  <si>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</si>
  <si>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</si>
  <si>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</si>
  <si>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</si>
  <si>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</si>
  <si>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</si>
  <si>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</si>
  <si>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</si>
  <si>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</si>
  <si>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</si>
  <si>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</si>
  <si>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</si>
  <si>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</si>
  <si>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</si>
  <si>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</si>
  <si>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</si>
  <si>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</si>
  <si>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</si>
  <si>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</si>
  <si>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</si>
  <si>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</si>
  <si>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</si>
  <si>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</si>
  <si>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</si>
  <si>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</si>
  <si>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</si>
  <si>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</si>
  <si>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</si>
  <si>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</si>
  <si>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</si>
  <si>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</si>
  <si>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</si>
  <si>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</si>
  <si>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</si>
  <si>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</si>
  <si>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</si>
  <si>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</si>
  <si>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</si>
  <si>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</si>
  <si>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</si>
  <si>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</si>
  <si>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</si>
  <si>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</si>
  <si>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</si>
  <si>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</si>
  <si>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</si>
  <si>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</si>
  <si>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</si>
  <si>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</si>
  <si>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</si>
  <si>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</si>
  <si>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</si>
  <si>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</si>
  <si>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</si>
  <si>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</si>
  <si>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</si>
  <si>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</si>
  <si>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</si>
  <si>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</si>
  <si>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</si>
  <si>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</si>
  <si>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</si>
  <si>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</si>
  <si>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</si>
  <si>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</si>
  <si>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</si>
  <si>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</si>
  <si>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</si>
  <si>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</si>
  <si>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</si>
  <si>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</si>
  <si>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</si>
  <si>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</si>
  <si>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</si>
  <si>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</si>
  <si>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</si>
  <si>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</si>
  <si>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</si>
  <si>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</si>
  <si>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</si>
  <si>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</si>
  <si>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</si>
  <si>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</si>
  <si>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</si>
  <si>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</si>
  <si>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</si>
  <si>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</si>
  <si>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</si>
  <si>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</si>
  <si>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</si>
  <si>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</si>
  <si>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</si>
  <si>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</si>
  <si>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</si>
  <si>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</si>
  <si>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</si>
  <si>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</si>
  <si>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</si>
  <si>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</si>
  <si>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</si>
  <si>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</si>
  <si>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</si>
  <si>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</si>
  <si>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</si>
  <si>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</si>
  <si>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</si>
  <si>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</si>
  <si>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</si>
  <si>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</si>
  <si>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</si>
  <si>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</si>
  <si>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</si>
  <si>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</si>
  <si>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</si>
  <si>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</si>
  <si>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</si>
  <si>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</si>
  <si>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</si>
  <si>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</si>
  <si>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</si>
  <si>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</si>
  <si>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</si>
  <si>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</si>
  <si>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</si>
  <si>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</si>
  <si>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</si>
  <si>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</si>
  <si>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</si>
  <si>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</si>
  <si>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</si>
  <si>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</si>
  <si>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</si>
  <si>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</si>
  <si>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</si>
  <si>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</si>
  <si>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</si>
  <si>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</si>
  <si>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</si>
  <si>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</si>
  <si>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</si>
  <si>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</si>
  <si>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</si>
  <si>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</si>
  <si>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</si>
  <si>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</si>
  <si>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</si>
  <si>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</si>
  <si>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</si>
  <si>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</si>
  <si>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</si>
  <si>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</si>
  <si>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</si>
  <si>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</si>
  <si>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</si>
  <si>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</si>
  <si>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</si>
  <si>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</si>
  <si>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</si>
  <si>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</si>
  <si>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</si>
  <si>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</si>
  <si>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</si>
  <si>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</si>
  <si>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</si>
  <si>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</si>
  <si>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</si>
  <si>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</si>
  <si>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</si>
  <si>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</si>
  <si>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</si>
  <si>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</si>
  <si>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</si>
  <si>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</si>
  <si>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</si>
  <si>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</si>
  <si>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</si>
  <si>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</si>
  <si>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</si>
  <si>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</si>
  <si>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</si>
  <si>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</si>
  <si>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</si>
  <si>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</si>
  <si>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</si>
  <si>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</si>
  <si>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</si>
  <si>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</si>
  <si>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</si>
  <si>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</si>
  <si>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</si>
  <si>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</si>
  <si>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</si>
  <si>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</si>
  <si>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</si>
  <si>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</si>
  <si>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</si>
  <si>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</si>
  <si>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</si>
  <si>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</si>
  <si>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</si>
  <si>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</si>
  <si>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</si>
  <si>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</si>
  <si>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</si>
  <si>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</si>
  <si>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</si>
  <si>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</si>
  <si>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</si>
  <si>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</si>
  <si>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</si>
  <si>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</si>
  <si>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</si>
  <si>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</si>
  <si>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</si>
  <si>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</si>
  <si>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</si>
  <si>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</si>
  <si>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</si>
  <si>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</si>
  <si>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</si>
  <si>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</si>
  <si>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</si>
  <si>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</si>
  <si>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</si>
  <si>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</si>
  <si>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</si>
  <si>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</si>
  <si>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</si>
  <si>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</si>
  <si>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</si>
  <si>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</si>
  <si>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</si>
  <si>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</si>
  <si>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</si>
  <si>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</si>
  <si>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</si>
  <si>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</si>
  <si>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</si>
  <si>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</si>
  <si>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</si>
  <si>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</si>
  <si>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</si>
  <si>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</si>
  <si>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</si>
  <si>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</si>
  <si>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</si>
  <si>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</si>
  <si>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</si>
  <si>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</si>
  <si>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</si>
  <si>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</si>
  <si>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</si>
  <si>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</si>
  <si>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</si>
  <si>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</si>
  <si>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</si>
  <si>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</si>
  <si>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</si>
  <si>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</si>
  <si>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</si>
  <si>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</si>
  <si>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</si>
  <si>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</si>
  <si>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</si>
  <si>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</si>
  <si>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</si>
  <si>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</si>
  <si>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</si>
  <si>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</si>
  <si>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</si>
  <si>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</si>
  <si>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</si>
  <si>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</si>
  <si>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</si>
  <si>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</si>
  <si>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</si>
  <si>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</si>
  <si>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</si>
  <si>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</si>
  <si>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</si>
  <si>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</si>
  <si>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</si>
  <si>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</si>
  <si>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</si>
  <si>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</si>
  <si>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</si>
  <si>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</si>
  <si>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</si>
  <si>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</si>
  <si>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</si>
  <si>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</si>
  <si>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</si>
  <si>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</si>
  <si>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</si>
  <si>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</si>
  <si>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</si>
  <si>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</si>
  <si>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</si>
  <si>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</si>
  <si>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</si>
  <si>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</si>
  <si>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</si>
  <si>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</si>
  <si>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</si>
  <si>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</si>
  <si>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</si>
  <si>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</si>
  <si>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</si>
  <si>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</si>
  <si>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</si>
  <si>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</si>
  <si>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</si>
  <si>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</si>
  <si>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</si>
  <si>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</si>
  <si>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</si>
  <si>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</si>
  <si>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</si>
  <si>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</si>
  <si>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</si>
  <si>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</si>
  <si>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</si>
  <si>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</si>
  <si>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</si>
  <si>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</si>
  <si>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</si>
  <si>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</si>
  <si>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</si>
  <si>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</si>
  <si>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</si>
  <si>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</si>
  <si>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</si>
  <si>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</si>
  <si>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</si>
  <si>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</si>
  <si>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</si>
  <si>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</si>
  <si>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</si>
  <si>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</si>
  <si>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</si>
  <si>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</si>
  <si>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</si>
  <si>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</si>
  <si>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</si>
  <si>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</si>
  <si>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</si>
  <si>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</si>
  <si>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</si>
  <si>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</si>
  <si>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</si>
  <si>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</si>
  <si>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</si>
  <si>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</si>
  <si>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</si>
  <si>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</si>
  <si>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</si>
  <si>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</si>
  <si>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</si>
  <si>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</si>
  <si>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</si>
  <si>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</si>
  <si>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</si>
  <si>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</si>
  <si>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</si>
  <si>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</si>
  <si>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</si>
  <si>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</si>
  <si>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</si>
  <si>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</si>
  <si>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</si>
  <si>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</si>
  <si>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</si>
  <si>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</si>
  <si>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</si>
  <si>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</si>
  <si>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</si>
  <si>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</si>
  <si>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</si>
  <si>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</si>
  <si>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</si>
  <si>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</si>
  <si>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</si>
  <si>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</si>
  <si>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</si>
  <si>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</si>
  <si>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</si>
  <si>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</si>
  <si>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</si>
  <si>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</si>
  <si>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</si>
  <si>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</si>
  <si>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</si>
  <si>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</si>
  <si>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</si>
  <si>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</si>
  <si>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</si>
  <si>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</si>
  <si>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</si>
  <si>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</si>
  <si>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</si>
  <si>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</si>
  <si>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</si>
  <si>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</si>
  <si>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</si>
  <si>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</si>
  <si>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</si>
  <si>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</si>
  <si>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</si>
  <si>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</si>
  <si>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</si>
  <si>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</si>
  <si>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</si>
  <si>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</si>
  <si>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</si>
  <si>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</si>
  <si>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</si>
  <si>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</si>
  <si>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</si>
  <si>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</si>
  <si>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</si>
  <si>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</si>
  <si>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</si>
  <si>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</si>
  <si>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</si>
  <si>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</si>
  <si>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</si>
  <si>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</si>
  <si>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</si>
  <si>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</si>
  <si>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</si>
  <si>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</si>
  <si>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</si>
  <si>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</si>
  <si>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</si>
  <si>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</si>
  <si>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</si>
  <si>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</si>
  <si>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</si>
  <si>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</si>
  <si>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</si>
  <si>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</si>
  <si>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</si>
  <si>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</si>
  <si>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</si>
  <si>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</si>
  <si>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</si>
  <si>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</si>
  <si>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</si>
  <si>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</si>
  <si>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</si>
  <si>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</si>
  <si>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</si>
  <si>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</si>
  <si>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</si>
  <si>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</si>
  <si>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</si>
  <si>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</si>
  <si>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</si>
  <si>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</si>
  <si>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</si>
  <si>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</si>
  <si>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</si>
  <si>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</si>
  <si>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</si>
  <si>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</si>
  <si>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</si>
  <si>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</si>
  <si>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</si>
  <si>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</si>
  <si>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</si>
  <si>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</si>
  <si>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</si>
  <si>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</si>
  <si>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</si>
  <si>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</si>
  <si>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</si>
  <si>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</si>
  <si>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</si>
  <si>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</si>
  <si>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</si>
  <si>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</si>
  <si>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</si>
  <si>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</si>
  <si>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</si>
  <si>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</si>
  <si>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</si>
  <si>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</si>
  <si>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</si>
  <si>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</si>
  <si>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</si>
  <si>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</si>
  <si>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</si>
  <si>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</si>
  <si>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</si>
  <si>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</si>
  <si>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</si>
  <si>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</si>
  <si>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</si>
  <si>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</si>
  <si>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</si>
  <si>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</si>
  <si>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</si>
  <si>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</si>
  <si>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</si>
  <si>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</si>
  <si>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</si>
  <si>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</si>
  <si>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</si>
  <si>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</si>
  <si>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</si>
  <si>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</si>
  <si>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</si>
  <si>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</si>
  <si>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</si>
  <si>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</si>
  <si>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</si>
  <si>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</si>
  <si>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</si>
  <si>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</si>
  <si>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</si>
  <si>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</si>
  <si>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</si>
  <si>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</si>
  <si>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</si>
  <si>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</si>
  <si>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</si>
  <si>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</si>
  <si>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</si>
  <si>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</si>
  <si>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</si>
  <si>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</si>
  <si>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</si>
  <si>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</si>
  <si>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</si>
  <si>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</si>
  <si>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</si>
  <si>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</si>
  <si>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</si>
  <si>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</si>
  <si>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</si>
  <si>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</si>
  <si>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</si>
  <si>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</si>
  <si>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</si>
  <si>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</si>
  <si>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</si>
  <si>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</si>
  <si>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</si>
  <si>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</si>
  <si>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</si>
  <si>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</si>
  <si>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</si>
  <si>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</si>
  <si>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</si>
  <si>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</si>
  <si>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</si>
  <si>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</si>
  <si>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</si>
  <si>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</si>
  <si>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</si>
  <si>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</si>
  <si>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</si>
  <si>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</si>
  <si>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</si>
  <si>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</si>
  <si>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</si>
  <si>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</si>
  <si>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</si>
  <si>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</si>
  <si>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</si>
  <si>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</si>
  <si>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</si>
  <si>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</si>
  <si>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</si>
  <si>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</si>
  <si>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</si>
  <si>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</si>
  <si>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</si>
  <si>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</si>
  <si>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</si>
  <si>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</si>
  <si>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</si>
  <si>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</si>
  <si>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</si>
  <si>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</si>
  <si>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</si>
  <si>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</si>
  <si>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</si>
  <si>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</si>
  <si>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</si>
  <si>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</si>
  <si>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</si>
  <si>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</si>
  <si>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</si>
  <si>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</si>
  <si>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</si>
  <si>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</si>
  <si>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</si>
  <si>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</si>
  <si>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</si>
  <si>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</si>
  <si>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</si>
  <si>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</si>
  <si>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</si>
  <si>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</si>
  <si>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</si>
  <si>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</si>
  <si>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</si>
  <si>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</si>
  <si>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</si>
  <si>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</si>
  <si>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</si>
  <si>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</si>
  <si>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</si>
  <si>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</si>
  <si>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</si>
  <si>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</si>
  <si>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</si>
  <si>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</si>
  <si>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</si>
  <si>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</si>
  <si>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</si>
  <si>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</si>
  <si>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</si>
  <si>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</si>
  <si>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</si>
  <si>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</si>
  <si>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</si>
  <si>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</si>
  <si>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</si>
  <si>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</si>
  <si>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</si>
  <si>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</si>
  <si>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</si>
  <si>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</si>
  <si>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</si>
  <si>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</si>
  <si>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</si>
  <si>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</si>
  <si>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</si>
  <si>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</si>
  <si>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</si>
  <si>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</si>
  <si>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</si>
  <si>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</si>
  <si>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</si>
  <si>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</si>
  <si>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</si>
  <si>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</si>
  <si>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</si>
  <si>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</si>
  <si>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</si>
  <si>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</si>
  <si>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</si>
  <si>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</si>
  <si>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</si>
  <si>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</si>
  <si>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</si>
  <si>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</si>
  <si>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</si>
  <si>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</si>
  <si>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</si>
  <si>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</si>
  <si>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</si>
  <si>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</si>
  <si>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</si>
  <si>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</si>
  <si>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</si>
  <si>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</si>
  <si>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</si>
  <si>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</si>
  <si>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</si>
  <si>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</si>
  <si>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</si>
  <si>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</si>
  <si>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</si>
  <si>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</si>
  <si>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</si>
  <si>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</si>
  <si>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</si>
  <si>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</si>
  <si>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</si>
  <si>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</si>
  <si>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</si>
  <si>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</si>
  <si>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</si>
  <si>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</si>
  <si>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</si>
  <si>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</si>
  <si>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</si>
  <si>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</si>
  <si>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</si>
  <si>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</si>
  <si>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</si>
  <si>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</si>
  <si>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</si>
  <si>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</si>
  <si>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</si>
  <si>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</si>
  <si>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</si>
  <si>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</si>
  <si>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</si>
  <si>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</si>
  <si>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</si>
  <si>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</si>
  <si>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</si>
  <si>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</si>
  <si>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</si>
  <si>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</si>
  <si>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</si>
  <si>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</si>
  <si>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</si>
  <si>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</si>
  <si>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</si>
  <si>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</si>
  <si>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</si>
  <si>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</si>
  <si>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</si>
  <si>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</si>
  <si>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</si>
  <si>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</si>
  <si>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</si>
  <si>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</si>
  <si>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</si>
  <si>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</si>
  <si>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</si>
  <si>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</si>
  <si>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</si>
  <si>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</si>
  <si>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</si>
  <si>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</si>
  <si>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</si>
  <si>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</si>
  <si>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</si>
  <si>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</si>
  <si>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</si>
  <si>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</si>
  <si>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</si>
  <si>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</si>
  <si>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</si>
  <si>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</si>
  <si>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</si>
  <si>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</si>
  <si>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</si>
  <si>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</si>
  <si>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</si>
  <si>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</si>
  <si>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</si>
  <si>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</si>
  <si>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</si>
  <si>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</si>
  <si>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</si>
  <si>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</si>
  <si>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</si>
  <si>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</si>
  <si>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</si>
  <si>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</si>
  <si>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</si>
  <si>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</si>
  <si>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</si>
  <si>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</si>
  <si>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</si>
  <si>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</si>
  <si>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</si>
  <si>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</si>
  <si>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</si>
  <si>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</si>
  <si>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</si>
  <si>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</si>
  <si>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</si>
  <si>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</si>
  <si>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</si>
  <si>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</si>
  <si>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</si>
  <si>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</si>
  <si>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</si>
  <si>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</si>
  <si>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</si>
  <si>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</si>
  <si>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</si>
  <si>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</si>
  <si>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</si>
  <si>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</si>
  <si>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</si>
  <si>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</si>
  <si>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</si>
  <si>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</si>
  <si>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</si>
  <si>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</si>
  <si>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</si>
  <si>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</si>
  <si>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</si>
  <si>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</si>
  <si>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</si>
  <si>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</si>
  <si>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</si>
  <si>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</si>
  <si>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</si>
  <si>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</si>
  <si>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</si>
  <si>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</si>
  <si>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</si>
  <si>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</si>
  <si>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</si>
  <si>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</si>
  <si>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</si>
  <si>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</si>
  <si>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</si>
  <si>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</si>
  <si>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</si>
  <si>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</si>
  <si>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</si>
  <si>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</si>
  <si>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</si>
  <si>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</si>
  <si>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</si>
  <si>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</si>
  <si>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</si>
  <si>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</si>
  <si>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</si>
  <si>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</si>
  <si>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</si>
  <si>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</si>
  <si>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</si>
  <si>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</si>
  <si>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</si>
  <si>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</si>
  <si>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</si>
  <si>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</si>
  <si>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</si>
  <si>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</si>
  <si>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</si>
  <si>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</si>
  <si>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</si>
  <si>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</si>
  <si>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</si>
  <si>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</si>
  <si>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</si>
  <si>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</si>
  <si>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</si>
  <si>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</si>
  <si>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</si>
  <si>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</si>
  <si>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</si>
  <si>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</si>
  <si>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</si>
  <si>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</si>
  <si>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</si>
  <si>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</si>
  <si>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</si>
  <si>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</si>
  <si>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</si>
  <si>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</si>
  <si>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</si>
  <si>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</si>
  <si>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</si>
  <si>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</si>
  <si>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</si>
  <si>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</si>
  <si>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</si>
  <si>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</si>
  <si>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</si>
  <si>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</si>
  <si>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</si>
  <si>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</si>
  <si>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</si>
  <si>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</si>
  <si>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</si>
  <si>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</si>
  <si>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</si>
  <si>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</si>
  <si>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</si>
  <si>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</si>
  <si>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</si>
  <si>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</si>
  <si>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</si>
  <si>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</si>
  <si>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</si>
  <si>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</si>
  <si>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</si>
  <si>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</si>
  <si>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</si>
  <si>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</si>
  <si>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</si>
  <si>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</si>
  <si>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</si>
  <si>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</si>
  <si>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</si>
  <si>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</si>
  <si>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</si>
  <si>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</si>
  <si>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</si>
  <si>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</si>
  <si>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</si>
  <si>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</si>
  <si>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</si>
  <si>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</si>
  <si>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</si>
  <si>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</si>
  <si>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</si>
  <si>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</si>
  <si>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</si>
  <si>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</si>
  <si>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</si>
  <si>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</si>
  <si>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</si>
  <si>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</si>
  <si>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</si>
  <si>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</si>
  <si>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</si>
  <si>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</si>
  <si>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</si>
  <si>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</si>
  <si>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</si>
  <si>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</si>
  <si>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</si>
  <si>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</si>
  <si>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</si>
  <si>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</si>
  <si>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</si>
  <si>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</si>
  <si>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</si>
  <si>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</si>
  <si>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</si>
  <si>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</si>
  <si>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</si>
  <si>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</si>
  <si>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</si>
  <si>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</si>
  <si>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</si>
  <si>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</si>
  <si>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</si>
  <si>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</si>
  <si>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</si>
  <si>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</si>
  <si>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</si>
  <si>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</si>
  <si>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</si>
  <si>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</si>
  <si>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</si>
  <si>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</si>
  <si>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</si>
  <si>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</si>
  <si>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</si>
  <si>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</si>
  <si>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</si>
  <si>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</si>
  <si>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</si>
  <si>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</si>
  <si>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</si>
  <si>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</si>
  <si>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</si>
  <si>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</si>
  <si>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</si>
  <si>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</si>
  <si>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</si>
  <si>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</si>
  <si>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</si>
  <si>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</si>
  <si>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</si>
  <si>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</si>
  <si>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</si>
  <si>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</si>
  <si>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</si>
  <si>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</si>
  <si>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</si>
  <si>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</si>
  <si>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</si>
  <si>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</si>
  <si>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</si>
  <si>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</si>
  <si>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</si>
  <si>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</si>
  <si>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</si>
  <si>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</si>
  <si>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</si>
  <si>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</si>
  <si>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</si>
  <si>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</si>
  <si>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</si>
  <si>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</si>
  <si>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</si>
  <si>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</si>
  <si>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</si>
  <si>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</si>
  <si>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</si>
  <si>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</si>
  <si>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</si>
  <si>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</si>
  <si>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</si>
  <si>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</si>
  <si>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</si>
  <si>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</si>
  <si>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</si>
  <si>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</si>
  <si>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</si>
  <si>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</si>
  <si>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</si>
  <si>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</si>
  <si>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</si>
  <si>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</si>
  <si>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</si>
  <si>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</si>
  <si>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</si>
  <si>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</si>
  <si>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</si>
  <si>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</si>
  <si>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</si>
  <si>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</si>
  <si>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</si>
  <si>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</si>
  <si>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</si>
  <si>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</si>
  <si>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</si>
  <si>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</si>
  <si>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</si>
  <si>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</si>
  <si>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</si>
  <si>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</si>
  <si>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</si>
  <si>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</si>
  <si>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</si>
  <si>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</si>
  <si>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</si>
  <si>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</si>
  <si>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</si>
  <si>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</si>
  <si>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</si>
  <si>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</si>
  <si>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</si>
  <si>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</si>
  <si>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</si>
  <si>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</si>
  <si>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</si>
  <si>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</si>
  <si>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</si>
  <si>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</si>
  <si>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</si>
  <si>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</si>
  <si>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</si>
  <si>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</si>
  <si>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</si>
  <si>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</si>
  <si>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</si>
  <si>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</si>
  <si>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</si>
  <si>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</si>
  <si>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</si>
  <si>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</si>
  <si>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</si>
  <si>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</si>
  <si>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</si>
  <si>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</si>
  <si>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</si>
  <si>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</si>
  <si>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</si>
  <si>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</si>
  <si>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</si>
  <si>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</si>
  <si>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</si>
  <si>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</si>
  <si>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</si>
  <si>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</si>
  <si>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</si>
  <si>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</si>
  <si>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</si>
  <si>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</si>
  <si>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</si>
  <si>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</si>
  <si>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</si>
  <si>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</si>
  <si>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</si>
  <si>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</si>
  <si>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</si>
  <si>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</si>
  <si>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</si>
  <si>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</si>
  <si>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</si>
  <si>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</si>
  <si>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</si>
  <si>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</si>
  <si>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</si>
  <si>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</si>
  <si>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</si>
  <si>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</si>
  <si>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</si>
  <si>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</si>
  <si>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</si>
  <si>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</si>
  <si>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</si>
  <si>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</si>
  <si>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</si>
  <si>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</si>
  <si>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</si>
  <si>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</si>
  <si>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</si>
  <si>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</si>
  <si>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</si>
  <si>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</si>
  <si>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</si>
  <si>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</si>
  <si>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</si>
  <si>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</si>
  <si>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</si>
  <si>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</si>
  <si>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</si>
  <si>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</si>
  <si>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</si>
  <si>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</si>
  <si>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</si>
  <si>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</si>
  <si>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</si>
  <si>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</si>
  <si>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</si>
  <si>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</si>
  <si>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</si>
  <si>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</si>
  <si>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</si>
  <si>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</si>
  <si>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</si>
  <si>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</si>
  <si>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</si>
  <si>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</si>
  <si>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</si>
  <si>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</si>
  <si>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</si>
  <si>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</si>
  <si>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</si>
  <si>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</si>
  <si>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</si>
  <si>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</si>
  <si>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</si>
  <si>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</si>
  <si>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</si>
  <si>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</si>
  <si>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</si>
  <si>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</si>
  <si>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</si>
  <si>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</si>
  <si>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</si>
  <si>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</si>
  <si>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</si>
  <si>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</si>
  <si>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</si>
  <si>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</si>
  <si>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</si>
  <si>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</si>
  <si>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</si>
  <si>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</si>
  <si>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</si>
  <si>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</si>
  <si>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</si>
  <si>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</si>
  <si>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</si>
  <si>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</si>
  <si>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</si>
  <si>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</si>
  <si>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</si>
  <si>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</si>
  <si>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</si>
  <si>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</si>
  <si>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</si>
  <si>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</si>
  <si>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</si>
  <si>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</si>
  <si>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</si>
  <si>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</si>
  <si>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</si>
  <si>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</si>
  <si>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</si>
  <si>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</si>
  <si>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</si>
  <si>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</si>
  <si>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</si>
  <si>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</si>
  <si>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</si>
  <si>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</si>
  <si>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</si>
  <si>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</si>
  <si>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</si>
  <si>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</si>
  <si>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</si>
  <si>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</si>
  <si>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</si>
  <si>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</si>
  <si>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</si>
  <si>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</si>
  <si>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</si>
  <si>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</si>
  <si>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</si>
  <si>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</si>
  <si>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</si>
  <si>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</si>
  <si>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</si>
  <si>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</si>
  <si>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</si>
  <si>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</si>
  <si>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</si>
  <si>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</si>
  <si>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</si>
  <si>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</si>
  <si>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</si>
  <si>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</si>
  <si>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</si>
  <si>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</si>
  <si>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</si>
  <si>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</si>
  <si>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</si>
  <si>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</si>
  <si>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</si>
  <si>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</si>
  <si>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</si>
  <si>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</si>
  <si>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</si>
  <si>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</si>
  <si>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</si>
  <si>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</si>
  <si>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</si>
  <si>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</si>
  <si>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</si>
  <si>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</si>
  <si>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</si>
  <si>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</si>
  <si>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</si>
  <si>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</si>
  <si>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</si>
  <si>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</si>
  <si>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</si>
  <si>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</si>
  <si>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</si>
  <si>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</si>
  <si>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</si>
  <si>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</si>
  <si>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</si>
  <si>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</si>
  <si>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</si>
  <si>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</si>
  <si>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</si>
  <si>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</si>
  <si>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</si>
  <si>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</si>
  <si>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</si>
  <si>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</si>
  <si>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</si>
  <si>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</si>
  <si>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</si>
  <si>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</si>
  <si>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</si>
  <si>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</si>
  <si>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</si>
  <si>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</si>
  <si>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</si>
  <si>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</si>
  <si>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</si>
  <si>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</si>
  <si>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</si>
  <si>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</si>
  <si>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</si>
  <si>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</si>
  <si>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</si>
  <si>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</si>
  <si>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</si>
  <si>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</si>
  <si>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</si>
  <si>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</si>
  <si>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</si>
  <si>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</si>
  <si>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</si>
  <si>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</si>
  <si>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</si>
  <si>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</si>
  <si>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</si>
  <si>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</si>
  <si>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</si>
  <si>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</si>
  <si>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</si>
  <si>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</si>
  <si>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</si>
  <si>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</si>
  <si>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</si>
  <si>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</si>
  <si>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</si>
  <si>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</si>
  <si>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</si>
  <si>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</si>
  <si>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</si>
  <si>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</si>
  <si>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</si>
  <si>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</si>
  <si>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</si>
  <si>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</si>
  <si>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</si>
  <si>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</si>
  <si>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</si>
  <si>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</si>
  <si>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</si>
  <si>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</si>
  <si>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</si>
  <si>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</si>
  <si>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</si>
  <si>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</si>
  <si>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</si>
  <si>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</si>
  <si>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</si>
  <si>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</si>
  <si>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</si>
  <si>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</si>
  <si>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</si>
  <si>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</si>
  <si>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</si>
  <si>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</si>
  <si>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</si>
  <si>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</si>
  <si>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</si>
  <si>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</si>
  <si>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</si>
  <si>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</si>
  <si>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</si>
  <si>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</si>
  <si>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</si>
  <si>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</si>
  <si>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</si>
  <si>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</si>
  <si>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</si>
  <si>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</si>
  <si>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</si>
  <si>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</si>
  <si>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</si>
  <si>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</si>
  <si>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</si>
  <si>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</si>
  <si>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</si>
  <si>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</si>
  <si>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</si>
  <si>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</si>
  <si>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</si>
  <si>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</si>
  <si>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</si>
  <si>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</si>
  <si>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</si>
  <si>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</si>
  <si>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</si>
  <si>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</si>
  <si>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</si>
  <si>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</si>
  <si>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</si>
  <si>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</si>
  <si>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</si>
  <si>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</si>
  <si>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</si>
  <si>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</si>
  <si>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</si>
  <si>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</si>
  <si>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</si>
  <si>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</si>
  <si>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</si>
  <si>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</si>
  <si>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</si>
  <si>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</si>
  <si>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</si>
  <si>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</si>
  <si>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</si>
  <si>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</si>
  <si>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</si>
  <si>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</si>
  <si>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</si>
  <si>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</si>
  <si>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</si>
  <si>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</si>
  <si>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</si>
  <si>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</si>
  <si>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</si>
  <si>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</si>
  <si>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</si>
  <si>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</si>
  <si>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</si>
  <si>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</si>
  <si>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</si>
  <si>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</si>
  <si>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</si>
  <si>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</si>
  <si>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</si>
  <si>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</si>
  <si>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</si>
  <si>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</si>
  <si>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</si>
  <si>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</si>
  <si>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</si>
  <si>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</si>
  <si>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</si>
  <si>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</si>
  <si>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</si>
  <si>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</si>
  <si>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</si>
  <si>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</si>
  <si>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</si>
  <si>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</si>
  <si>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</si>
  <si>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</si>
  <si>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</si>
  <si>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</si>
  <si>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</si>
  <si>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</si>
  <si>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</si>
  <si>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</si>
  <si>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</si>
  <si>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</si>
  <si>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</si>
  <si>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</si>
  <si>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</si>
  <si>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</si>
  <si>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</si>
  <si>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</si>
  <si>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</si>
  <si>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</si>
  <si>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</si>
  <si>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</si>
  <si>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</si>
  <si>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</si>
  <si>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</si>
  <si>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</si>
  <si>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</si>
  <si>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</si>
  <si>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</si>
  <si>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</si>
  <si>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</si>
  <si>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</si>
  <si>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</si>
  <si>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</si>
  <si>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</si>
  <si>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</si>
  <si>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</si>
  <si>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</si>
  <si>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</si>
  <si>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</si>
  <si>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</si>
  <si>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</si>
  <si>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</si>
  <si>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</si>
  <si>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</si>
  <si>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</si>
  <si>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</si>
  <si>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</si>
  <si>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</si>
  <si>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</si>
  <si>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</si>
  <si>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</si>
  <si>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</si>
  <si>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</si>
  <si>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</si>
  <si>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</si>
  <si>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</si>
  <si>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</si>
  <si>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</si>
  <si>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</si>
  <si>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</si>
  <si>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</si>
  <si>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</si>
  <si>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</si>
  <si>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</si>
  <si>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</si>
  <si>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</si>
  <si>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</si>
  <si>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</si>
  <si>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</si>
  <si>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</si>
  <si>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</si>
  <si>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</si>
  <si>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</si>
  <si>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</si>
  <si>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</si>
  <si>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</si>
  <si>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</si>
  <si>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</si>
  <si>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</si>
  <si>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</si>
  <si>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</si>
  <si>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</si>
  <si>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</si>
  <si>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</si>
  <si>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</si>
  <si>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</si>
  <si>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</si>
  <si>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</si>
  <si>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</si>
  <si>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</si>
  <si>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</si>
  <si>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</si>
  <si>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</si>
  <si>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</si>
  <si>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</si>
  <si>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</si>
  <si>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</si>
  <si>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</si>
  <si>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</si>
  <si>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</si>
  <si>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</si>
  <si>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</si>
  <si>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</si>
  <si>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</si>
  <si>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</si>
  <si>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</si>
  <si>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</si>
  <si>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</si>
  <si>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</si>
  <si>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</si>
  <si>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</si>
  <si>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</si>
  <si>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</si>
  <si>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</si>
  <si>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</si>
  <si>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</si>
  <si>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</si>
  <si>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</si>
  <si>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</si>
  <si>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</si>
  <si>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</si>
  <si>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</si>
  <si>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</si>
  <si>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</si>
  <si>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</si>
  <si>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</si>
  <si>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</si>
  <si>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</si>
  <si>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</si>
  <si>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</si>
  <si>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</si>
  <si>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</si>
  <si>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</si>
  <si>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</si>
  <si>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</si>
  <si>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</si>
  <si>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</si>
  <si>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</si>
  <si>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</si>
  <si>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</si>
  <si>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</si>
  <si>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</si>
  <si>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</si>
  <si>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</si>
  <si>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</si>
  <si>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</si>
  <si>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</si>
  <si>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</si>
  <si>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</si>
  <si>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</si>
  <si>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</si>
  <si>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</si>
  <si>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</si>
  <si>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</si>
  <si>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</si>
  <si>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</si>
  <si>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</si>
  <si>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</si>
  <si>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</si>
  <si>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</si>
  <si>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</si>
  <si>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</si>
  <si>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</si>
  <si>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</si>
  <si>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</si>
  <si>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</si>
  <si>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</si>
  <si>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</si>
  <si>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</si>
  <si>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</si>
  <si>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</si>
  <si>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</si>
  <si>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</si>
  <si>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</si>
  <si>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</si>
  <si>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</si>
  <si>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</si>
  <si>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</si>
  <si>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</si>
  <si>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</si>
  <si>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</si>
  <si>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</si>
  <si>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</si>
  <si>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</si>
  <si>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</si>
  <si>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</si>
  <si>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</si>
  <si>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</si>
  <si>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</si>
  <si>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</si>
  <si>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</si>
  <si>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</si>
  <si>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</si>
  <si>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</si>
  <si>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</si>
  <si>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</si>
  <si>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</si>
  <si>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</si>
  <si>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</si>
  <si>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</si>
  <si>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</si>
  <si>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</si>
  <si>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</si>
  <si>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</si>
  <si>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</si>
  <si>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</si>
  <si>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</si>
  <si>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</si>
  <si>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</si>
  <si>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</si>
  <si>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</si>
  <si>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</si>
  <si>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</si>
  <si>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</si>
  <si>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</si>
  <si>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</si>
  <si>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</si>
  <si>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</si>
  <si>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</si>
  <si>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</si>
  <si>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</si>
  <si>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</si>
  <si>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</si>
  <si>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</si>
  <si>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</si>
  <si>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</si>
  <si>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</si>
  <si>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</si>
  <si>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</si>
  <si>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</si>
  <si>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</si>
  <si>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</si>
  <si>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</si>
  <si>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</si>
  <si>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</si>
  <si>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</si>
  <si>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</si>
  <si>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</si>
  <si>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</si>
  <si>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</si>
  <si>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</si>
  <si>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</si>
  <si>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</si>
  <si>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</si>
  <si>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</si>
  <si>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</si>
  <si>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</si>
  <si>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</si>
  <si>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</si>
  <si>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</si>
  <si>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</si>
  <si>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</si>
  <si>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</si>
  <si>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</si>
  <si>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</si>
  <si>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</si>
  <si>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</si>
  <si>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</si>
  <si>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</si>
  <si>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</si>
  <si>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</si>
  <si>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</si>
  <si>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</si>
  <si>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</si>
  <si>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</si>
  <si>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</si>
  <si>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</si>
  <si>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</si>
  <si>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</si>
  <si>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</si>
  <si>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</si>
  <si>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</si>
  <si>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</si>
  <si>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</si>
  <si>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</si>
  <si>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</si>
  <si>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</si>
  <si>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</si>
  <si>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</si>
  <si>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</si>
  <si>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</si>
  <si>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</si>
  <si>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</si>
  <si>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</si>
  <si>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</si>
  <si>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</si>
  <si>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</si>
  <si>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</si>
  <si>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</si>
  <si>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</si>
  <si>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</si>
  <si>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</si>
  <si>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</si>
  <si>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</si>
  <si>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</si>
  <si>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</si>
  <si>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</si>
  <si>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</si>
  <si>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</si>
  <si>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</si>
  <si>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</si>
  <si>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</si>
  <si>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</si>
  <si>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</si>
  <si>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</si>
  <si>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</si>
  <si>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</si>
  <si>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</si>
  <si>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</si>
  <si>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</si>
  <si>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</si>
  <si>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</si>
  <si>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</si>
  <si>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</si>
  <si>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</si>
  <si>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</si>
  <si>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</si>
  <si>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</si>
  <si>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</si>
  <si>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</si>
  <si>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</si>
  <si>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</si>
  <si>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</si>
  <si>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</si>
  <si>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</si>
  <si>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</si>
  <si>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</si>
  <si>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</si>
  <si>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</si>
  <si>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</si>
  <si>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</si>
  <si>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</si>
  <si>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</si>
  <si>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</si>
  <si>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</si>
  <si>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</si>
  <si>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</si>
  <si>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</si>
  <si>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</si>
  <si>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</si>
  <si>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</si>
  <si>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</si>
  <si>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</si>
  <si>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</si>
  <si>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</si>
  <si>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</si>
  <si>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</si>
  <si>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</si>
  <si>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</si>
  <si>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</si>
  <si>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</si>
  <si>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</si>
  <si>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</si>
  <si>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</si>
  <si>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</si>
  <si>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</si>
  <si>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</si>
  <si>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</si>
  <si>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</si>
  <si>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</si>
  <si>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</si>
  <si>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</si>
  <si>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</si>
  <si>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</si>
  <si>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</si>
  <si>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</si>
  <si>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</si>
  <si>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</si>
  <si>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</si>
  <si>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</si>
  <si>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</si>
  <si>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</si>
  <si>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</si>
  <si>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</si>
  <si>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</si>
  <si>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</si>
  <si>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</si>
  <si>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</si>
  <si>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</si>
  <si>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</si>
  <si>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</si>
  <si>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</si>
  <si>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</si>
  <si>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</si>
  <si>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</si>
  <si>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</si>
  <si>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</si>
  <si>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</si>
  <si>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</si>
  <si>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</si>
  <si>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</si>
  <si>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</si>
  <si>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</si>
  <si>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</si>
  <si>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</si>
  <si>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</si>
  <si>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</si>
  <si>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</si>
  <si>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</si>
  <si>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</si>
  <si>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</si>
  <si>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</si>
  <si>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</si>
  <si>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</si>
  <si>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</si>
  <si>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</si>
  <si>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</si>
  <si>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</si>
  <si>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</si>
  <si>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</si>
  <si>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</si>
  <si>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</si>
  <si>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</si>
  <si>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</si>
  <si>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</si>
  <si>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</si>
  <si>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</si>
  <si>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</si>
  <si>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</si>
  <si>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</si>
  <si>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</si>
  <si>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</si>
  <si>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</si>
  <si>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</si>
  <si>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</si>
  <si>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</si>
  <si>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</si>
  <si>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</si>
  <si>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</si>
  <si>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</si>
  <si>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</si>
  <si>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</si>
  <si>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</si>
  <si>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</si>
  <si>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</si>
  <si>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</si>
  <si>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</si>
  <si>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</si>
  <si>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</si>
  <si>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</si>
  <si>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</si>
  <si>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</si>
  <si>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</si>
  <si>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</si>
  <si>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</si>
  <si>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</si>
  <si>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</si>
  <si>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</si>
  <si>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</si>
  <si>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</si>
  <si>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</si>
  <si>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</si>
  <si>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</si>
  <si>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</si>
  <si>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</si>
  <si>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</si>
  <si>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</si>
  <si>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</si>
  <si>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</si>
  <si>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</si>
  <si>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</si>
  <si>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</si>
  <si>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</si>
  <si>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</si>
  <si>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</si>
  <si>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</si>
  <si>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</si>
  <si>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</si>
  <si>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</si>
  <si>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</si>
  <si>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</si>
  <si>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</si>
  <si>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</si>
  <si>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</si>
  <si>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</si>
  <si>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</si>
  <si>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</si>
  <si>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</si>
  <si>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</si>
  <si>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</si>
  <si>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</si>
  <si>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</si>
  <si>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</si>
  <si>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</si>
  <si>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</si>
  <si>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</si>
  <si>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</si>
  <si>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</si>
  <si>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</si>
  <si>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</si>
  <si>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</si>
  <si>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</si>
  <si>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</si>
  <si>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</si>
  <si>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</si>
  <si>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</si>
  <si>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</si>
  <si>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</si>
  <si>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</si>
  <si>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</si>
  <si>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</si>
  <si>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</si>
  <si>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</si>
  <si>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</si>
  <si>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</si>
  <si>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</si>
  <si>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</si>
  <si>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</si>
  <si>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</si>
  <si>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</si>
  <si>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</si>
  <si>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</si>
  <si>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</si>
  <si>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</si>
  <si>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</si>
  <si>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</si>
  <si>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</si>
  <si>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</si>
  <si>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</si>
  <si>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</si>
  <si>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</si>
  <si>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</si>
  <si>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</si>
  <si>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</si>
  <si>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</si>
  <si>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</si>
  <si>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</si>
  <si>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</si>
  <si>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</si>
  <si>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</si>
  <si>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</si>
  <si>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</si>
  <si>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</si>
  <si>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</si>
  <si>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</si>
  <si>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</si>
  <si>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</si>
  <si>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</si>
  <si>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</si>
  <si>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</si>
  <si>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</si>
  <si>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</si>
  <si>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</si>
  <si>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</si>
  <si>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</si>
  <si>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</si>
  <si>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</si>
  <si>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</si>
  <si>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</si>
  <si>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</si>
  <si>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</si>
  <si>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</si>
  <si>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</si>
  <si>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</si>
  <si>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</si>
  <si>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</si>
  <si>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</si>
  <si>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</si>
  <si>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</si>
  <si>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</si>
  <si>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</si>
  <si>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</si>
  <si>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</si>
  <si>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</si>
  <si>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</si>
  <si>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</si>
  <si>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</si>
  <si>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</si>
  <si>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</si>
  <si>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</si>
  <si>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</si>
  <si>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</si>
  <si>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</si>
  <si>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</si>
  <si>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</si>
  <si>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</si>
  <si>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</si>
  <si>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</si>
  <si>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</si>
  <si>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</si>
  <si>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</si>
  <si>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</si>
  <si>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</si>
  <si>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</si>
  <si>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</si>
  <si>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</si>
  <si>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</si>
  <si>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</si>
  <si>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</si>
  <si>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</si>
  <si>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</si>
  <si>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</si>
  <si>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</si>
  <si>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</si>
  <si>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</si>
  <si>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</si>
  <si>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</si>
  <si>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</si>
  <si>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</si>
  <si>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</si>
  <si>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</si>
  <si>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</si>
  <si>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</si>
  <si>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</si>
  <si>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</si>
  <si>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</si>
  <si>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</si>
  <si>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</si>
  <si>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</si>
  <si>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</si>
  <si>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</si>
  <si>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</si>
  <si>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</si>
  <si>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</si>
  <si>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</si>
  <si>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</si>
  <si>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</si>
  <si>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</si>
  <si>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</si>
  <si>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</si>
  <si>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</si>
  <si>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</si>
  <si>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</si>
  <si>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</si>
  <si>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</si>
  <si>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</si>
  <si>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</si>
  <si>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</si>
  <si>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</si>
  <si>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</si>
  <si>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</si>
  <si>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</si>
  <si>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</si>
  <si>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</si>
  <si>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</si>
  <si>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</si>
  <si>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</si>
  <si>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</si>
  <si>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</si>
  <si>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</si>
  <si>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</si>
  <si>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</si>
  <si>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</si>
  <si>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</si>
  <si>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</si>
  <si>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</si>
  <si>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</si>
  <si>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</si>
  <si>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</si>
  <si>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</si>
  <si>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</si>
  <si>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</si>
  <si>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</si>
  <si>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</si>
  <si>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</si>
  <si>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</si>
  <si>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</si>
  <si>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</si>
  <si>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</si>
  <si>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</si>
  <si>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</si>
  <si>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</si>
  <si>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</si>
  <si>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</si>
  <si>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</si>
  <si>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</si>
  <si>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</si>
  <si>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</si>
  <si>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</si>
  <si>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</si>
  <si>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</si>
  <si>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</si>
  <si>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</si>
  <si>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</si>
  <si>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</si>
  <si>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</si>
  <si>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</si>
  <si>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</si>
  <si>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</si>
  <si>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</si>
  <si>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</si>
  <si>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</si>
  <si>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</si>
  <si>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</si>
  <si>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</si>
  <si>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</si>
  <si>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</si>
  <si>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</si>
  <si>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</si>
  <si>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</si>
  <si>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</si>
  <si>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</si>
  <si>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</si>
  <si>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</si>
  <si>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</si>
  <si>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</si>
  <si>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</si>
  <si>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</si>
  <si>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</si>
  <si>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</si>
  <si>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</si>
  <si>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</si>
  <si>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</si>
  <si>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</si>
  <si>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</si>
  <si>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</si>
  <si>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</si>
  <si>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</si>
  <si>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</si>
  <si>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</si>
  <si>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</si>
  <si>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</si>
  <si>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</si>
  <si>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</si>
  <si>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</si>
  <si>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</si>
  <si>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</si>
  <si>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</si>
  <si>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</si>
  <si>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</si>
  <si>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</si>
  <si>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</si>
  <si>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</si>
  <si>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</si>
  <si>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</si>
  <si>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</si>
  <si>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</si>
  <si>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</si>
  <si>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</si>
  <si>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</si>
  <si>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</si>
  <si>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</si>
  <si>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</si>
  <si>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</si>
  <si>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</si>
  <si>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</si>
  <si>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</si>
  <si>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</si>
  <si>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</si>
  <si>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</si>
  <si>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</si>
  <si>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</si>
  <si>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</si>
  <si>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</si>
  <si>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</si>
  <si>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</si>
  <si>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</si>
  <si>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</si>
  <si>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</si>
  <si>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</si>
  <si>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</si>
  <si>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</si>
  <si>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</si>
  <si>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</si>
  <si>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</si>
  <si>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</si>
  <si>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</si>
  <si>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</si>
  <si>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</si>
  <si>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</si>
  <si>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</si>
  <si>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</si>
  <si>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</si>
  <si>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</si>
  <si>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</si>
  <si>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</si>
  <si>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</si>
  <si>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</si>
  <si>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</si>
  <si>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</si>
  <si>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</si>
  <si>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</si>
  <si>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</si>
  <si>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</si>
  <si>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</si>
  <si>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</si>
  <si>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</si>
  <si>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</si>
  <si>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</si>
  <si>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</si>
  <si>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</si>
  <si>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</si>
  <si>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</si>
  <si>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</si>
  <si>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</si>
  <si>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</si>
  <si>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</si>
  <si>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</si>
  <si>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</si>
  <si>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</si>
  <si>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</si>
  <si>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</si>
  <si>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</si>
  <si>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</si>
  <si>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</si>
  <si>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</si>
  <si>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</si>
  <si>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</si>
  <si>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</si>
  <si>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</si>
  <si>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</si>
  <si>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</si>
  <si>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</si>
  <si>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</si>
  <si>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</si>
  <si>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</si>
  <si>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</si>
  <si>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</si>
  <si>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</si>
  <si>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</si>
  <si>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</si>
  <si>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</si>
  <si>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</si>
  <si>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</si>
  <si>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</si>
  <si>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</si>
  <si>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</si>
  <si>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</si>
  <si>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</si>
  <si>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</si>
  <si>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</si>
  <si>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</si>
  <si>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</si>
  <si>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</si>
  <si>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</si>
  <si>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</si>
  <si>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</si>
  <si>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</si>
  <si>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</si>
  <si>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</si>
  <si>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</si>
  <si>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</si>
  <si>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</si>
  <si>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</si>
  <si>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</si>
  <si>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</si>
  <si>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</si>
  <si>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</si>
  <si>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</si>
  <si>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</si>
  <si>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</si>
  <si>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</si>
  <si>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</si>
  <si>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</si>
  <si>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</si>
  <si>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</si>
  <si>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</si>
  <si>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</si>
  <si>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</si>
  <si>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</si>
  <si>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</si>
  <si>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</si>
  <si>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</si>
  <si>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</si>
  <si>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</si>
  <si>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</si>
  <si>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</si>
  <si>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</si>
  <si>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</si>
  <si>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</si>
  <si>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</si>
  <si>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</si>
  <si>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</si>
  <si>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</si>
  <si>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</si>
  <si>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</si>
  <si>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</si>
  <si>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</si>
  <si>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</si>
  <si>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</si>
  <si>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</si>
  <si>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</si>
  <si>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</si>
  <si>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</si>
  <si>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</si>
  <si>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</si>
  <si>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</si>
  <si>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</si>
  <si>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</si>
  <si>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</si>
  <si>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</si>
  <si>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</si>
  <si>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</si>
  <si>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</si>
  <si>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</si>
  <si>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</si>
  <si>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</si>
  <si>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</si>
  <si>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</si>
  <si>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</si>
  <si>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</si>
  <si>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</si>
  <si>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</si>
  <si>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</si>
  <si>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</si>
  <si>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</si>
  <si>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</si>
  <si>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</si>
  <si>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</si>
  <si>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</si>
  <si>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</si>
  <si>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</si>
  <si>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</si>
  <si>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</si>
  <si>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</si>
  <si>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</si>
  <si>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</si>
  <si>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</si>
  <si>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</si>
  <si>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</si>
  <si>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</si>
  <si>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</si>
  <si>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</si>
  <si>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</si>
  <si>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</si>
  <si>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</si>
  <si>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</si>
  <si>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</si>
  <si>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</si>
  <si>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</si>
  <si>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</si>
  <si>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</si>
  <si>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</si>
  <si>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</si>
  <si>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</si>
  <si>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</si>
  <si>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</si>
  <si>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</si>
  <si>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</si>
  <si>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</si>
  <si>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</si>
  <si>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</si>
  <si>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</si>
  <si>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</si>
  <si>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</si>
  <si>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</si>
  <si>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</si>
  <si>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</si>
  <si>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</si>
  <si>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</si>
  <si>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</si>
  <si>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</si>
  <si>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</si>
  <si>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</si>
  <si>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</si>
  <si>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</si>
  <si>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</si>
  <si>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</si>
  <si>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</si>
  <si>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</si>
  <si>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</si>
  <si>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</si>
  <si>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</si>
  <si>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</si>
  <si>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</si>
  <si>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</si>
  <si>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</si>
  <si>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</si>
  <si>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</si>
  <si>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</si>
  <si>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</si>
  <si>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</si>
  <si>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</si>
  <si>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</si>
  <si>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</si>
  <si>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</si>
  <si>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</si>
  <si>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</si>
  <si>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</si>
  <si>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</si>
  <si>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</si>
  <si>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</si>
  <si>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</si>
  <si>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</si>
  <si>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</si>
  <si>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</si>
  <si>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</si>
  <si>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</si>
  <si>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</si>
  <si>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</si>
  <si>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</si>
  <si>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</si>
  <si>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</si>
  <si>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</si>
  <si>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</si>
  <si>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</si>
  <si>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</si>
  <si>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</si>
  <si>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</si>
  <si>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</si>
  <si>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</si>
  <si>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</si>
  <si>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</si>
  <si>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</si>
  <si>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</si>
  <si>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</si>
  <si>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</si>
  <si>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</si>
  <si>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</si>
  <si>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</si>
  <si>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</si>
  <si>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</si>
  <si>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</si>
  <si>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</si>
  <si>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</si>
  <si>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</si>
  <si>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</si>
  <si>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</si>
  <si>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</si>
  <si>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</si>
  <si>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</si>
  <si>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</si>
  <si>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</si>
  <si>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</si>
  <si>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</si>
  <si>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</si>
  <si>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</si>
  <si>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</si>
  <si>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</si>
  <si>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</si>
  <si>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</si>
  <si>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</si>
  <si>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</si>
  <si>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</si>
  <si>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</si>
  <si>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</si>
  <si>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</si>
  <si>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</si>
  <si>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</si>
  <si>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</si>
  <si>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</si>
  <si>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</si>
  <si>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</si>
  <si>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</si>
  <si>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</si>
  <si>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</si>
  <si>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</si>
  <si>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</si>
  <si>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</si>
  <si>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</si>
  <si>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</si>
  <si>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</si>
  <si>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</si>
  <si>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</si>
  <si>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</si>
  <si>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</si>
  <si>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</si>
  <si>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</si>
  <si>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</si>
  <si>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</si>
  <si>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</si>
  <si>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</si>
  <si>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</si>
  <si>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</si>
  <si>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</si>
  <si>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</si>
  <si>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</si>
  <si>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</si>
  <si>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</si>
  <si>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</si>
  <si>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</si>
  <si>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</si>
  <si>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</si>
  <si>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</si>
  <si>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</si>
  <si>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</si>
  <si>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</si>
  <si>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</si>
  <si>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</si>
  <si>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</si>
  <si>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</si>
  <si>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</si>
  <si>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</si>
  <si>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</si>
  <si>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</si>
  <si>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</si>
  <si>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</si>
  <si>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</si>
  <si>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</si>
  <si>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</si>
  <si>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</si>
  <si>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</si>
  <si>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</si>
  <si>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</si>
  <si>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</si>
  <si>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</si>
  <si>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</si>
  <si>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</si>
  <si>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</si>
  <si>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</si>
  <si>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</si>
  <si>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</si>
  <si>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</si>
  <si>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</si>
  <si>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</si>
  <si>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</si>
  <si>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</si>
  <si>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</si>
  <si>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</si>
  <si>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</si>
  <si>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</si>
  <si>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</si>
  <si>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</si>
  <si>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</si>
  <si>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</si>
  <si>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</si>
  <si>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</si>
  <si>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</si>
  <si>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</si>
  <si>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</si>
  <si>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</si>
  <si>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</si>
  <si>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</si>
  <si>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</si>
  <si>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</si>
  <si>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</si>
  <si>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</si>
  <si>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</si>
  <si>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</si>
  <si>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</si>
  <si>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</si>
  <si>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</si>
  <si>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</si>
  <si>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</si>
  <si>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</si>
  <si>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</si>
  <si>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</si>
  <si>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</si>
  <si>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</si>
  <si>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</si>
  <si>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</si>
  <si>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</si>
  <si>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</si>
  <si>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</si>
  <si>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</si>
  <si>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</si>
  <si>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</si>
  <si>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</si>
  <si>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</si>
  <si>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</si>
  <si>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</si>
  <si>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</si>
  <si>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</si>
  <si>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</si>
  <si>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</si>
  <si>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</si>
  <si>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</si>
  <si>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</si>
  <si>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</si>
  <si>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</si>
  <si>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</si>
  <si>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</si>
  <si>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</si>
  <si>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</si>
  <si>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</si>
  <si>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</si>
  <si>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</si>
  <si>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</si>
  <si>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</si>
  <si>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</si>
  <si>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</si>
  <si>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</si>
  <si>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</si>
  <si>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</si>
  <si>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</si>
  <si>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</si>
  <si>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</si>
  <si>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</si>
  <si>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</si>
  <si>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</si>
  <si>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</si>
  <si>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</si>
  <si>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</si>
  <si>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</si>
  <si>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</si>
  <si>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</si>
  <si>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</si>
  <si>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</si>
  <si>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</si>
  <si>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</si>
  <si>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</si>
  <si>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</si>
  <si>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</si>
  <si>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</si>
  <si>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</si>
  <si>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</si>
  <si>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</si>
  <si>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</si>
  <si>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</si>
  <si>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</si>
  <si>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</si>
  <si>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</si>
  <si>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</si>
  <si>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</si>
  <si>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</si>
  <si>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</si>
  <si>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</si>
  <si>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</si>
  <si>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</si>
  <si>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</si>
  <si>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</si>
  <si>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</si>
  <si>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</si>
  <si>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</si>
  <si>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</si>
  <si>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</si>
  <si>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</si>
  <si>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</si>
  <si>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</si>
  <si>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</si>
  <si>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</si>
  <si>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</si>
  <si>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</si>
  <si>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</si>
  <si>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</si>
  <si>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</si>
  <si>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</si>
  <si>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</si>
  <si>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</si>
  <si>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</si>
  <si>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</si>
  <si>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</si>
  <si>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</si>
  <si>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</si>
  <si>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</si>
  <si>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</si>
  <si>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</si>
  <si>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</si>
  <si>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</si>
  <si>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</si>
  <si>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</si>
  <si>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</si>
  <si>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</si>
  <si>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</si>
  <si>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</si>
  <si>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</si>
  <si>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</si>
  <si>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</si>
  <si>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</si>
  <si>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</si>
  <si>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</si>
  <si>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</si>
  <si>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</si>
  <si>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</si>
  <si>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</si>
  <si>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</si>
  <si>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</si>
  <si>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</si>
  <si>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</si>
  <si>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</si>
  <si>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</si>
  <si>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</si>
  <si>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</si>
  <si>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</si>
  <si>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</si>
  <si>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</si>
  <si>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</si>
  <si>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</si>
  <si>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</si>
  <si>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</si>
  <si>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</si>
  <si>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</si>
  <si>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</si>
  <si>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</si>
  <si>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</si>
  <si>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</si>
  <si>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</si>
  <si>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</si>
  <si>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</si>
  <si>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</si>
  <si>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</si>
  <si>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</si>
  <si>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</si>
  <si>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</si>
  <si>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</si>
  <si>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</si>
  <si>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</si>
  <si>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</si>
  <si>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</si>
  <si>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</si>
  <si>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</si>
  <si>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</si>
  <si>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</si>
  <si>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</si>
  <si>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</si>
  <si>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</si>
  <si>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</si>
  <si>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</si>
  <si>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</si>
  <si>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</si>
  <si>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</si>
  <si>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</si>
  <si>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</si>
  <si>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</si>
  <si>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</si>
  <si>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</si>
  <si>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</si>
  <si>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</si>
  <si>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</si>
  <si>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</si>
  <si>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</si>
  <si>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</si>
  <si>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</si>
  <si>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</si>
  <si>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</si>
  <si>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</si>
  <si>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</si>
  <si>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</si>
  <si>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</si>
  <si>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</si>
  <si>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</si>
  <si>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</si>
  <si>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</si>
  <si>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</si>
  <si>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</si>
  <si>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</si>
  <si>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</si>
  <si>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</si>
  <si>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</si>
  <si>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</si>
  <si>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</si>
  <si>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</si>
  <si>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</si>
  <si>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</si>
  <si>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</si>
  <si>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</si>
  <si>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</si>
  <si>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</si>
  <si>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</si>
  <si>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</si>
  <si>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</si>
  <si>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</si>
  <si>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</si>
  <si>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</si>
  <si>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</si>
  <si>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</si>
  <si>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</si>
  <si>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</si>
  <si>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</si>
  <si>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</si>
  <si>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</si>
  <si>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</si>
  <si>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</si>
  <si>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</si>
  <si>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</si>
  <si>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</si>
  <si>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</si>
  <si>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</si>
  <si>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</si>
  <si>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</si>
  <si>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</si>
  <si>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</si>
  <si>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</si>
  <si>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</si>
  <si>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</si>
  <si>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</si>
  <si>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</si>
  <si>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</si>
  <si>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</si>
  <si>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</si>
  <si>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</si>
  <si>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</si>
  <si>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</si>
  <si>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</si>
  <si>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</si>
  <si>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</si>
  <si>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</si>
  <si>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</si>
  <si>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</si>
  <si>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</si>
  <si>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</si>
  <si>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</si>
  <si>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</si>
  <si>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</si>
  <si>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</si>
  <si>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</si>
  <si>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</si>
  <si>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</si>
  <si>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</si>
  <si>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</si>
  <si>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</si>
  <si>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</si>
  <si>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</si>
  <si>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</si>
  <si>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</si>
  <si>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</si>
  <si>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</si>
  <si>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</si>
  <si>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</si>
  <si>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</si>
  <si>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</si>
  <si>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</si>
  <si>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</si>
  <si>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</si>
  <si>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</si>
  <si>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</si>
  <si>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</si>
  <si>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</si>
  <si>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</si>
  <si>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</si>
  <si>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</si>
  <si>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</si>
  <si>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</si>
  <si>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</si>
  <si>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</si>
  <si>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</si>
  <si>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</si>
  <si>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</si>
  <si>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</si>
  <si>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</si>
  <si>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</si>
  <si>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</si>
  <si>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</si>
  <si>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</si>
  <si>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</si>
  <si>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</si>
  <si>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</si>
  <si>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</si>
  <si>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</si>
  <si>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</si>
  <si>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</si>
  <si>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</si>
  <si>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</si>
  <si>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</si>
  <si>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</si>
  <si>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</si>
  <si>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</si>
  <si>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</si>
  <si>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</si>
  <si>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</si>
  <si>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</si>
  <si>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</si>
  <si>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</si>
  <si>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</si>
  <si>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</si>
  <si>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</si>
  <si>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</si>
  <si>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</si>
  <si>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</si>
  <si>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</si>
  <si>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</si>
  <si>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</si>
  <si>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</si>
  <si>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</si>
  <si>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</si>
  <si>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</si>
  <si>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</si>
  <si>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</si>
  <si>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</si>
  <si>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</si>
  <si>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</si>
  <si>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</si>
  <si>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</si>
  <si>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</si>
  <si>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</si>
  <si>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</si>
  <si>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</si>
  <si>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</si>
  <si>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</si>
  <si>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</si>
  <si>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</si>
  <si>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</si>
  <si>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</si>
  <si>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</si>
  <si>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</si>
  <si>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</si>
  <si>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</si>
  <si>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</si>
  <si>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</si>
  <si>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</si>
  <si>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</si>
  <si>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</si>
  <si>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</si>
  <si>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</si>
  <si>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</si>
  <si>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</si>
  <si>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</si>
  <si>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</si>
  <si>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</si>
  <si>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</si>
  <si>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</si>
  <si>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</si>
  <si>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</si>
  <si>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</si>
  <si>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</si>
  <si>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</si>
  <si>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</si>
  <si>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</si>
  <si>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</si>
  <si>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</si>
  <si>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</si>
  <si>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</si>
  <si>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</si>
  <si>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</si>
  <si>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</si>
  <si>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</si>
  <si>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</si>
  <si>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</si>
  <si>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</si>
  <si>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</si>
  <si>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</si>
  <si>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</si>
  <si>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</si>
  <si>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</si>
  <si>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</si>
  <si>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</si>
  <si>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</si>
  <si>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</si>
  <si>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</si>
  <si>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</si>
  <si>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</si>
  <si>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</si>
  <si>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</si>
  <si>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</si>
  <si>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</si>
  <si>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</si>
  <si>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</si>
  <si>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</si>
  <si>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</si>
  <si>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</si>
  <si>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</si>
  <si>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</si>
  <si>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</si>
  <si>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</si>
  <si>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</si>
  <si>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</si>
  <si>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</si>
  <si>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</si>
  <si>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</si>
  <si>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</si>
  <si>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</si>
  <si>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</si>
  <si>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</si>
  <si>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</si>
  <si>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</si>
  <si>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</si>
  <si>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</si>
  <si>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</si>
  <si>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</si>
  <si>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</si>
  <si>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</si>
  <si>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</si>
  <si>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</si>
  <si>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</si>
  <si>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</si>
  <si>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</si>
  <si>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</si>
  <si>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</si>
  <si>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</si>
  <si>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</si>
  <si>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</si>
  <si>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</si>
  <si>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</si>
  <si>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</si>
  <si>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</si>
  <si>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</si>
  <si>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</si>
  <si>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</si>
  <si>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</si>
  <si>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</si>
  <si>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</si>
  <si>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</si>
  <si>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</si>
  <si>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</si>
  <si>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</si>
  <si>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</si>
  <si>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</si>
  <si>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</si>
  <si>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</si>
  <si>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</si>
  <si>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</si>
  <si>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</si>
  <si>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</si>
  <si>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</si>
  <si>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</si>
  <si>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</si>
  <si>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</si>
  <si>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</si>
  <si>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</si>
  <si>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</si>
  <si>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</si>
  <si>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</si>
  <si>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</si>
  <si>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</si>
  <si>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</si>
  <si>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</si>
  <si>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</si>
  <si>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</si>
  <si>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</si>
  <si>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</si>
  <si>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</si>
  <si>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</si>
  <si>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</si>
  <si>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</si>
  <si>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</si>
  <si>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</si>
  <si>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</si>
  <si>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</si>
  <si>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</si>
  <si>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</si>
  <si>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</si>
  <si>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</si>
  <si>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</si>
  <si>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</si>
  <si>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</si>
  <si>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</si>
  <si>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</si>
  <si>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</si>
  <si>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</si>
  <si>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</si>
  <si>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</si>
  <si>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</si>
  <si>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</si>
  <si>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</si>
  <si>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</si>
  <si>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</si>
  <si>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</si>
  <si>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</si>
  <si>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</si>
  <si>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</si>
  <si>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</si>
  <si>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</si>
  <si>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</si>
  <si>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</si>
  <si>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</si>
  <si>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</si>
  <si>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</si>
  <si>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</si>
  <si>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</si>
  <si>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</si>
  <si>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</si>
  <si>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</si>
  <si>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</si>
  <si>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</si>
  <si>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</si>
  <si>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</si>
  <si>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</si>
  <si>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</si>
  <si>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</si>
  <si>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</si>
  <si>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</si>
  <si>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</si>
  <si>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</si>
  <si>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</si>
  <si>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</si>
  <si>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</si>
  <si>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</si>
  <si>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</si>
  <si>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</si>
  <si>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</si>
  <si>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</si>
  <si>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</si>
  <si>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</si>
  <si>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</si>
  <si>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</si>
  <si>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</si>
  <si>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</si>
  <si>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</si>
  <si>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</si>
  <si>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</si>
  <si>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</si>
  <si>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</si>
  <si>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</si>
  <si>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</si>
  <si>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</si>
  <si>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</si>
  <si>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</si>
  <si>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</si>
  <si>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</si>
  <si>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</si>
  <si>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</si>
  <si>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</si>
  <si>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</si>
  <si>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</si>
  <si>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</si>
  <si>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</si>
  <si>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</si>
  <si>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</si>
  <si>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</si>
  <si>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</si>
  <si>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</si>
  <si>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</si>
  <si>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</si>
  <si>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</si>
  <si>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</si>
  <si>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</si>
  <si>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</si>
  <si>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</si>
  <si>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</si>
  <si>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</si>
  <si>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</si>
  <si>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</si>
  <si>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</si>
  <si>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</si>
  <si>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</si>
  <si>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</si>
  <si>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</si>
  <si>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</si>
  <si>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</si>
  <si>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</si>
  <si>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</si>
  <si>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</si>
  <si>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</si>
  <si>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</si>
  <si>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</si>
  <si>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</si>
  <si>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</si>
  <si>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</si>
  <si>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</si>
  <si>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</si>
  <si>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</si>
  <si>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</si>
  <si>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</si>
  <si>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</si>
  <si>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</si>
  <si>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</si>
  <si>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</si>
  <si>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</si>
  <si>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</si>
  <si>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</si>
  <si>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</si>
  <si>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</si>
  <si>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</si>
  <si>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</si>
  <si>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</si>
  <si>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</si>
  <si>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</si>
  <si>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</si>
  <si>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</si>
  <si>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</si>
  <si>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</si>
  <si>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</si>
  <si>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</si>
  <si>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</si>
  <si>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</si>
  <si>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</si>
  <si>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</si>
  <si>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</si>
  <si>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</si>
  <si>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</si>
  <si>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</si>
  <si>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</si>
  <si>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</si>
  <si>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</si>
  <si>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</si>
  <si>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</si>
  <si>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</si>
  <si>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</si>
  <si>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</si>
  <si>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</si>
  <si>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</si>
  <si>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</si>
  <si>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</si>
  <si>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</si>
  <si>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</si>
  <si>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</si>
  <si>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</si>
  <si>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</si>
  <si>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</si>
  <si>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</si>
  <si>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</si>
  <si>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</si>
  <si>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</si>
  <si>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</si>
  <si>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</si>
  <si>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</si>
  <si>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</si>
  <si>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</si>
  <si>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</si>
  <si>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</si>
  <si>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</si>
  <si>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</si>
  <si>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</si>
  <si>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</si>
  <si>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</si>
  <si>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</si>
  <si>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</si>
  <si>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</si>
  <si>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</si>
  <si>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</si>
  <si>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</si>
  <si>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</si>
  <si>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</si>
  <si>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</si>
  <si>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</si>
  <si>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</si>
  <si>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</si>
  <si>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</si>
  <si>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</si>
  <si>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</si>
  <si>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</si>
  <si>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</si>
  <si>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</si>
  <si>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</si>
  <si>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</si>
  <si>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</si>
  <si>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</si>
  <si>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</si>
  <si>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</si>
  <si>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</si>
  <si>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</si>
  <si>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</si>
  <si>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</si>
  <si>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</si>
  <si>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</si>
  <si>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</si>
  <si>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</si>
  <si>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</si>
  <si>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</si>
  <si>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</si>
  <si>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</si>
  <si>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</si>
  <si>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</si>
  <si>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</si>
  <si>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</si>
  <si>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</si>
  <si>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</si>
  <si>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</si>
  <si>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</si>
  <si>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</si>
  <si>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</si>
  <si>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</si>
  <si>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</si>
  <si>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</si>
  <si>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</si>
  <si>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</si>
  <si>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</si>
  <si>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</si>
  <si>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</si>
  <si>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</si>
  <si>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</si>
  <si>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</si>
  <si>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</si>
  <si>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</si>
  <si>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</si>
  <si>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</si>
  <si>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</si>
  <si>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</si>
  <si>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</si>
  <si>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</si>
  <si>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</si>
  <si>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</si>
  <si>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</si>
  <si>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</si>
  <si>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</si>
  <si>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</si>
  <si>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</si>
  <si>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</si>
  <si>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</si>
  <si>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</si>
  <si>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</si>
  <si>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</si>
  <si>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</si>
  <si>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</si>
  <si>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</si>
  <si>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</si>
  <si>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</si>
  <si>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</si>
  <si>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</si>
  <si>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</si>
  <si>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</si>
  <si>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</si>
  <si>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</si>
  <si>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</si>
  <si>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</si>
  <si>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</si>
  <si>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</si>
  <si>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</si>
  <si>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</si>
  <si>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</si>
  <si>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</si>
  <si>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</si>
  <si>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</si>
  <si>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</si>
  <si>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</si>
  <si>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</si>
  <si>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</si>
  <si>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</si>
  <si>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</si>
  <si>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</si>
  <si>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</si>
  <si>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</si>
  <si>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</si>
  <si>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</si>
  <si>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</si>
  <si>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</si>
  <si>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</si>
  <si>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</si>
  <si>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</si>
  <si>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</si>
  <si>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</si>
  <si>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</si>
  <si>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</si>
  <si>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</si>
  <si>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</si>
  <si>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</si>
  <si>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</si>
  <si>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</si>
  <si>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</si>
  <si>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</si>
  <si>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</si>
  <si>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</si>
  <si>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</si>
  <si>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</si>
  <si>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</si>
  <si>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</si>
  <si>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</si>
  <si>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</si>
  <si>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</si>
  <si>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</si>
  <si>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</si>
  <si>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</si>
  <si>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</si>
  <si>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</si>
  <si>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</si>
  <si>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</si>
  <si>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</si>
  <si>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</si>
  <si>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</si>
  <si>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</si>
  <si>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</si>
  <si>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</si>
  <si>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</si>
  <si>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</si>
  <si>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</si>
  <si>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</si>
  <si>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</si>
  <si>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</si>
  <si>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</si>
  <si>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</si>
  <si>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</si>
  <si>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</si>
  <si>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</si>
  <si>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</si>
  <si>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</si>
  <si>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</si>
  <si>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</si>
  <si>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</si>
  <si>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</si>
  <si>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</si>
  <si>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</si>
  <si>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</si>
  <si>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</si>
  <si>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</si>
  <si>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</si>
  <si>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</si>
  <si>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</si>
  <si>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</si>
  <si>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</si>
  <si>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</si>
  <si>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</si>
  <si>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</si>
  <si>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</si>
  <si>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</si>
  <si>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</si>
  <si>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</si>
  <si>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</si>
  <si>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</si>
  <si>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</si>
  <si>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</si>
  <si>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</si>
  <si>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</si>
  <si>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</si>
  <si>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</si>
  <si>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</si>
  <si>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</si>
  <si>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</si>
  <si>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</si>
  <si>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</si>
  <si>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</si>
  <si>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</si>
  <si>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</si>
  <si>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</si>
  <si>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</si>
  <si>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</si>
  <si>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</si>
  <si>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</si>
  <si>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</si>
  <si>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</si>
  <si>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</si>
  <si>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</si>
  <si>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</si>
  <si>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</si>
  <si>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</si>
  <si>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</si>
  <si>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</si>
  <si>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</si>
  <si>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</si>
  <si>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</si>
  <si>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</si>
  <si>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</si>
  <si>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</si>
  <si>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</si>
  <si>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</si>
  <si>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</si>
  <si>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</si>
  <si>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</si>
  <si>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</si>
  <si>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</si>
  <si>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</si>
  <si>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</si>
  <si>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</si>
  <si>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</si>
  <si>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</si>
  <si>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</si>
  <si>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</si>
  <si>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</si>
  <si>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</si>
  <si>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</si>
  <si>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</si>
  <si>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</si>
  <si>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</si>
  <si>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</si>
  <si>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</si>
  <si>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</si>
  <si>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</si>
  <si>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</si>
  <si>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</si>
  <si>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</si>
  <si>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</si>
  <si>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</si>
  <si>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</si>
  <si>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</si>
  <si>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</si>
  <si>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</si>
  <si>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</si>
  <si>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</si>
  <si>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</si>
  <si>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</si>
  <si>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</si>
  <si>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</si>
  <si>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</si>
  <si>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</si>
  <si>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</si>
  <si>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</si>
  <si>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</si>
  <si>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</si>
  <si>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</si>
  <si>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</si>
  <si>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</si>
  <si>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</si>
  <si>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</si>
  <si>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</si>
  <si>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</si>
  <si>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</si>
  <si>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</si>
  <si>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</si>
  <si>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</si>
  <si>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</si>
  <si>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</si>
  <si>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</si>
  <si>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</si>
  <si>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</si>
  <si>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</si>
  <si>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</si>
  <si>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</si>
  <si>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</si>
  <si>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</si>
  <si>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</si>
  <si>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</si>
  <si>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</si>
  <si>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</si>
  <si>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</si>
  <si>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</si>
  <si>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</si>
  <si>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</si>
  <si>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</si>
  <si>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</si>
  <si>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</si>
  <si>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</si>
  <si>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</si>
  <si>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</si>
  <si>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</si>
  <si>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</si>
  <si>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</si>
  <si>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</si>
  <si>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</si>
  <si>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</si>
  <si>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</si>
  <si>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</si>
  <si>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</si>
  <si>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</si>
  <si>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</si>
  <si>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</si>
  <si>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</si>
  <si>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</si>
  <si>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</si>
  <si>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</si>
  <si>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</si>
  <si>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</si>
  <si>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</si>
  <si>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</si>
  <si>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</si>
  <si>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</si>
  <si>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</si>
  <si>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</si>
  <si>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</si>
  <si>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</si>
  <si>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</si>
  <si>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</si>
  <si>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</si>
  <si>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</si>
  <si>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</si>
  <si>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</si>
  <si>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</si>
  <si>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</si>
  <si>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</si>
  <si>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</si>
  <si>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</si>
  <si>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</si>
  <si>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</si>
  <si>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</si>
  <si>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</si>
  <si>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</si>
  <si>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</si>
  <si>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</si>
  <si>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</si>
  <si>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</si>
  <si>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</si>
  <si>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</si>
  <si>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</si>
  <si>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</si>
  <si>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</si>
  <si>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</si>
  <si>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</si>
  <si>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</si>
  <si>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</si>
  <si>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</si>
  <si>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</si>
  <si>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</si>
  <si>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</si>
  <si>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</si>
  <si>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</si>
  <si>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</si>
  <si>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</si>
  <si>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</si>
  <si>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</si>
  <si>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</si>
  <si>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</si>
  <si>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</si>
  <si>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</si>
  <si>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</si>
  <si>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</si>
  <si>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</si>
  <si>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</si>
  <si>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</si>
  <si>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</si>
  <si>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</si>
  <si>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</si>
  <si>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</si>
  <si>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</si>
  <si>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</si>
  <si>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</si>
  <si>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</si>
  <si>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</si>
  <si>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</si>
  <si>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</si>
  <si>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</si>
  <si>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</si>
  <si>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</si>
  <si>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</si>
  <si>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</si>
  <si>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</si>
  <si>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</si>
  <si>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</si>
  <si>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</si>
  <si>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</si>
  <si>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</si>
  <si>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</si>
  <si>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</si>
  <si>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</si>
  <si>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</si>
  <si>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</si>
  <si>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</si>
  <si>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</si>
  <si>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</si>
  <si>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</si>
  <si>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</si>
  <si>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</si>
  <si>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</si>
  <si>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</si>
  <si>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</si>
  <si>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</si>
  <si>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</si>
  <si>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</si>
  <si>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</si>
  <si>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</si>
  <si>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</si>
  <si>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</si>
  <si>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</si>
  <si>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</si>
  <si>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</si>
  <si>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</si>
  <si>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</si>
  <si>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</si>
  <si>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</si>
  <si>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</si>
  <si>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</si>
  <si>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</si>
  <si>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</si>
  <si>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</si>
  <si>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</si>
  <si>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</si>
  <si>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</si>
  <si>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</si>
  <si>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</si>
  <si>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</si>
  <si>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</si>
  <si>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</si>
  <si>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</si>
  <si>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</si>
  <si>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</si>
  <si>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</si>
  <si>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</si>
  <si>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</si>
  <si>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</si>
  <si>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</si>
  <si>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</si>
  <si>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</si>
  <si>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</si>
  <si>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</si>
  <si>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</si>
  <si>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</si>
  <si>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</si>
  <si>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</si>
  <si>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</si>
  <si>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</si>
  <si>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</si>
  <si>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</si>
  <si>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</si>
  <si>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</si>
  <si>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</si>
  <si>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</si>
  <si>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</si>
  <si>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</si>
  <si>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</si>
  <si>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</si>
  <si>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</si>
  <si>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</si>
  <si>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</si>
  <si>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</si>
  <si>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</si>
  <si>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</si>
  <si>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</si>
  <si>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</si>
  <si>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</si>
  <si>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</si>
  <si>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</si>
  <si>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</si>
  <si>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</si>
  <si>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</si>
  <si>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</si>
  <si>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</si>
  <si>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</si>
  <si>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</si>
  <si>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</si>
  <si>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</si>
  <si>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</si>
  <si>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</si>
  <si>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</si>
  <si>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</si>
  <si>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</si>
  <si>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</si>
  <si>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</si>
  <si>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</si>
  <si>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</si>
  <si>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</si>
  <si>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</si>
  <si>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</si>
  <si>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</si>
  <si>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</si>
  <si>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</si>
  <si>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</si>
  <si>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</si>
  <si>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</si>
  <si>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</si>
  <si>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</si>
  <si>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</si>
  <si>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</si>
  <si>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</si>
  <si>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</si>
  <si>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</si>
  <si>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</si>
  <si>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</si>
  <si>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</si>
  <si>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</si>
  <si>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</si>
  <si>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</si>
  <si>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</si>
  <si>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</si>
  <si>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</si>
  <si>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</si>
  <si>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</si>
  <si>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</si>
  <si>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</si>
  <si>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</si>
  <si>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</si>
  <si>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</si>
  <si>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</si>
  <si>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</si>
  <si>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</si>
  <si>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</si>
  <si>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</si>
  <si>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</si>
  <si>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</si>
  <si>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</si>
  <si>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</si>
  <si>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</si>
  <si>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</si>
  <si>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</si>
  <si>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</si>
  <si>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</si>
  <si>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</si>
  <si>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</si>
  <si>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</si>
  <si>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</si>
  <si>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</si>
  <si>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</si>
  <si>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</si>
  <si>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</si>
  <si>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</si>
  <si>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</si>
  <si>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</si>
  <si>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</si>
  <si>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</si>
  <si>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</si>
  <si>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</si>
  <si>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</si>
  <si>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</si>
  <si>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</si>
  <si>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</si>
  <si>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</si>
  <si>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</si>
  <si>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</si>
  <si>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</si>
  <si>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</si>
  <si>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</si>
  <si>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</si>
  <si>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</si>
  <si>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</si>
  <si>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</si>
  <si>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</si>
  <si>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</si>
  <si>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</si>
  <si>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</si>
  <si>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</si>
  <si>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</si>
  <si>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</si>
  <si>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</si>
  <si>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</si>
  <si>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</si>
  <si>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</si>
  <si>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</si>
  <si>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</si>
  <si>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</si>
  <si>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</si>
  <si>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</si>
  <si>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</si>
  <si>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</si>
  <si>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</si>
  <si>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</si>
  <si>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</si>
  <si>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</si>
  <si>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</si>
  <si>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</si>
  <si>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</si>
  <si>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</si>
  <si>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</si>
  <si>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</si>
  <si>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</si>
  <si>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</si>
  <si>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</si>
  <si>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</si>
  <si>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</si>
  <si>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</si>
  <si>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</si>
  <si>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</si>
  <si>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</si>
  <si>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</si>
  <si>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</si>
  <si>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</si>
  <si>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</si>
  <si>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</si>
  <si>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</si>
  <si>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</si>
  <si>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</si>
  <si>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</si>
  <si>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</si>
  <si>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</si>
  <si>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</si>
  <si>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</si>
  <si>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</si>
  <si>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</si>
  <si>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</si>
  <si>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</si>
  <si>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</si>
  <si>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</si>
  <si>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</si>
  <si>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</si>
  <si>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</si>
  <si>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</si>
  <si>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</si>
  <si>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</si>
  <si>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</si>
  <si>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</si>
  <si>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</si>
  <si>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</si>
  <si>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</si>
  <si>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</si>
  <si>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</si>
  <si>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</si>
  <si>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</si>
  <si>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</si>
  <si>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</si>
  <si>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</si>
  <si>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</si>
  <si>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</si>
  <si>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</si>
  <si>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</si>
  <si>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</si>
  <si>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</si>
  <si>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</si>
  <si>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</si>
  <si>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</si>
  <si>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</si>
  <si>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</si>
  <si>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</si>
  <si>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</si>
  <si>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</si>
  <si>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</si>
  <si>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</si>
  <si>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</si>
  <si>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</si>
  <si>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</si>
  <si>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</si>
  <si>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</si>
  <si>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</si>
  <si>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</si>
  <si>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</si>
  <si>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</si>
  <si>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</si>
  <si>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</si>
  <si>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</si>
  <si>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</si>
  <si>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</si>
  <si>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</si>
  <si>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</si>
  <si>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</si>
  <si>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</si>
  <si>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</si>
  <si>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</si>
  <si>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</si>
  <si>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</si>
  <si>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</si>
  <si>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</si>
  <si>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</si>
  <si>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</si>
  <si>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</si>
  <si>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</si>
  <si>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</si>
  <si>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</si>
  <si>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</si>
  <si>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</si>
  <si>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</si>
  <si>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</si>
  <si>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</si>
  <si>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</si>
  <si>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</si>
  <si>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</si>
  <si>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</si>
  <si>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</si>
  <si>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</si>
  <si>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</si>
  <si>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</si>
  <si>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</si>
  <si>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</si>
  <si>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</si>
  <si>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</si>
  <si>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</si>
  <si>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</si>
  <si>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</si>
  <si>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</si>
  <si>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</si>
  <si>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</si>
  <si>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</si>
  <si>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</si>
  <si>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</si>
  <si>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</si>
  <si>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</si>
  <si>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</si>
  <si>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</si>
  <si>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</si>
  <si>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</si>
  <si>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</si>
  <si>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</si>
  <si>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</si>
  <si>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</si>
  <si>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</si>
  <si>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</si>
  <si>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</si>
  <si>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</si>
  <si>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</si>
  <si>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</si>
  <si>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</si>
  <si>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</si>
  <si>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</si>
  <si>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</si>
  <si>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</si>
  <si>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</si>
  <si>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</si>
  <si>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</si>
  <si>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</si>
  <si>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</si>
  <si>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</si>
  <si>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</si>
  <si>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</si>
  <si>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</si>
  <si>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</si>
  <si>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</si>
  <si>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</si>
  <si>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</si>
  <si>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</si>
  <si>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</si>
  <si>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</si>
  <si>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</si>
  <si>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</si>
  <si>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</si>
  <si>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</si>
  <si>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</si>
  <si>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</si>
  <si>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</si>
  <si>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</si>
  <si>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</si>
  <si>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</si>
  <si>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</si>
  <si>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</si>
  <si>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</si>
  <si>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</si>
  <si>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</si>
  <si>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</si>
  <si>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</si>
  <si>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</si>
  <si>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</si>
  <si>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</si>
  <si>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</si>
  <si>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</si>
  <si>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</si>
  <si>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</si>
  <si>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</si>
  <si>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</si>
  <si>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</si>
  <si>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</si>
  <si>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</si>
  <si>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</si>
  <si>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</si>
  <si>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</si>
  <si>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</si>
  <si>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</si>
  <si>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</si>
  <si>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</si>
  <si>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</si>
  <si>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</si>
  <si>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</si>
  <si>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</si>
  <si>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</si>
  <si>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</si>
  <si>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</si>
  <si>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</si>
  <si>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</si>
  <si>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</si>
  <si>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</si>
  <si>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</si>
  <si>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</si>
  <si>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</si>
  <si>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</si>
  <si>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</si>
  <si>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</si>
  <si>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</si>
  <si>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</si>
  <si>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</si>
  <si>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</si>
  <si>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</si>
  <si>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</si>
  <si>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</si>
  <si>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</si>
  <si>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</si>
  <si>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</si>
  <si>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</si>
  <si>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</si>
  <si>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</si>
  <si>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</si>
  <si>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</si>
  <si>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</si>
  <si>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</si>
  <si>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</si>
  <si>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</si>
  <si>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</si>
  <si>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</si>
  <si>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</si>
  <si>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</si>
  <si>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</si>
  <si>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</si>
  <si>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</si>
  <si>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</si>
  <si>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</si>
  <si>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</si>
  <si>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</si>
  <si>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</si>
  <si>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</si>
  <si>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</si>
  <si>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</si>
  <si>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</si>
  <si>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</si>
  <si>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</si>
  <si>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</si>
  <si>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</si>
  <si>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</si>
  <si>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</si>
  <si>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</si>
  <si>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</si>
  <si>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</si>
  <si>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</si>
  <si>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</si>
  <si>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</si>
  <si>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</si>
  <si>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</si>
  <si>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</si>
  <si>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</si>
  <si>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</si>
  <si>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</si>
  <si>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</si>
  <si>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</si>
  <si>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</si>
  <si>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</si>
  <si>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</si>
  <si>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</si>
  <si>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</si>
  <si>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</si>
  <si>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</si>
  <si>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</si>
  <si>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</si>
  <si>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</si>
  <si>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</si>
  <si>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</si>
  <si>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</si>
  <si>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</si>
  <si>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</si>
  <si>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</si>
  <si>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</si>
  <si>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</si>
  <si>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</si>
  <si>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</si>
  <si>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</si>
  <si>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</si>
  <si>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</si>
  <si>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</si>
  <si>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</si>
  <si>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</si>
  <si>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</si>
  <si>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</si>
  <si>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</si>
  <si>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</si>
  <si>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</si>
  <si>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</si>
  <si>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</si>
  <si>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</si>
  <si>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</si>
  <si>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</si>
  <si>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</si>
  <si>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</si>
  <si>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</si>
  <si>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</si>
  <si>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</si>
  <si>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</si>
  <si>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</si>
  <si>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</si>
  <si>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</si>
  <si>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</si>
  <si>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</si>
  <si>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</si>
  <si>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</si>
  <si>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</si>
  <si>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</si>
  <si>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</si>
  <si>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</si>
  <si>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</si>
  <si>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</si>
  <si>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</si>
  <si>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</si>
  <si>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</si>
  <si>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</si>
  <si>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</si>
  <si>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</si>
  <si>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</si>
  <si>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</si>
  <si>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</si>
  <si>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</si>
  <si>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</si>
  <si>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</si>
  <si>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</si>
  <si>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</si>
  <si>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</si>
  <si>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</si>
  <si>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</si>
  <si>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</si>
  <si>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</si>
  <si>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</si>
  <si>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</si>
  <si>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</si>
  <si>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</si>
  <si>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</si>
  <si>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</si>
  <si>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</si>
  <si>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</si>
  <si>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</si>
  <si>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</si>
  <si>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</si>
  <si>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</si>
  <si>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</si>
  <si>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</si>
  <si>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</si>
  <si>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</si>
  <si>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</si>
  <si>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</si>
  <si>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</si>
  <si>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</si>
  <si>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</si>
  <si>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</si>
  <si>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</si>
  <si>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</si>
  <si>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</si>
  <si>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</si>
  <si>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</si>
  <si>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</si>
  <si>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</si>
  <si>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</si>
  <si>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</si>
  <si>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</si>
  <si>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</si>
  <si>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</si>
  <si>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</si>
  <si>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</si>
  <si>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</si>
  <si>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</si>
  <si>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</si>
  <si>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</si>
  <si>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</si>
  <si>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</si>
  <si>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</si>
  <si>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</si>
  <si>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</si>
  <si>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</si>
  <si>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</si>
  <si>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</si>
  <si>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</si>
  <si>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</si>
  <si>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</si>
  <si>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</si>
  <si>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</si>
  <si>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</si>
  <si>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</si>
  <si>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</si>
  <si>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</si>
  <si>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</si>
  <si>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</si>
  <si>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</si>
  <si>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</si>
  <si>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</si>
  <si>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</si>
  <si>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</si>
  <si>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</si>
  <si>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</si>
  <si>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</si>
  <si>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</si>
  <si>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</si>
  <si>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</si>
  <si>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</si>
  <si>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</si>
  <si>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</si>
  <si>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</si>
  <si>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</si>
  <si>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</si>
  <si>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</si>
  <si>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</si>
  <si>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</si>
  <si>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</si>
  <si>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</si>
  <si>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</si>
  <si>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</si>
  <si>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</si>
  <si>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</si>
  <si>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</si>
  <si>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</si>
  <si>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</si>
  <si>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</si>
  <si>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</si>
  <si>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</si>
  <si>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</si>
  <si>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</si>
  <si>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</si>
  <si>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</si>
  <si>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</si>
  <si>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</si>
  <si>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</si>
  <si>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</si>
  <si>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</si>
  <si>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</si>
  <si>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</si>
  <si>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</si>
  <si>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</si>
  <si>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</si>
  <si>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</si>
  <si>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</si>
  <si>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</si>
  <si>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</si>
  <si>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</si>
  <si>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</si>
  <si>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</si>
  <si>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</si>
  <si>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</si>
  <si>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</si>
  <si>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</si>
  <si>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</si>
  <si>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</si>
  <si>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</si>
  <si>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</si>
  <si>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</si>
  <si>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</si>
  <si>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</si>
  <si>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</si>
  <si>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</si>
  <si>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</si>
  <si>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</si>
  <si>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</si>
  <si>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</si>
  <si>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</si>
  <si>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</si>
  <si>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</si>
  <si>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</si>
  <si>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</si>
  <si>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</si>
  <si>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</si>
  <si>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</si>
  <si>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</si>
  <si>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</si>
  <si>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</si>
  <si>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</si>
  <si>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</si>
  <si>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</si>
  <si>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</si>
  <si>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</si>
  <si>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</si>
  <si>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</si>
  <si>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</si>
  <si>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</si>
  <si>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</si>
  <si>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</si>
  <si>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</si>
  <si>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</si>
  <si>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</si>
  <si>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</si>
  <si>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</si>
  <si>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</si>
  <si>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</si>
  <si>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</si>
  <si>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</si>
  <si>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</si>
  <si>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</si>
  <si>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</si>
  <si>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</si>
  <si>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</si>
  <si>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</si>
  <si>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</si>
  <si>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</si>
  <si>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</si>
  <si>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</si>
  <si>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</si>
  <si>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</si>
  <si>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</si>
  <si>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</si>
  <si>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</si>
  <si>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</si>
  <si>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</si>
  <si>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</si>
  <si>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</si>
  <si>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</si>
  <si>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</si>
  <si>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</si>
  <si>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</si>
  <si>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</si>
  <si>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</si>
  <si>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</si>
  <si>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</si>
  <si>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</si>
  <si>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</si>
  <si>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</si>
  <si>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</si>
  <si>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</si>
  <si>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</si>
  <si>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</si>
  <si>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</si>
  <si>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</si>
  <si>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</si>
  <si>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</si>
  <si>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</si>
  <si>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</si>
  <si>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</si>
  <si>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</si>
  <si>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</si>
  <si>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</si>
  <si>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</si>
  <si>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</si>
  <si>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</si>
  <si>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</si>
  <si>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</si>
  <si>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</si>
  <si>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</si>
  <si>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</si>
  <si>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</si>
  <si>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</si>
  <si>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</si>
  <si>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</si>
  <si>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</si>
  <si>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</si>
  <si>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</si>
  <si>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</si>
  <si>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</si>
  <si>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</si>
  <si>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</si>
  <si>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</si>
  <si>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</si>
  <si>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</si>
  <si>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</si>
  <si>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</si>
  <si>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</si>
  <si>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</si>
  <si>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</si>
  <si>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</si>
  <si>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</si>
  <si>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</si>
  <si>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</si>
  <si>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</si>
  <si>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</si>
  <si>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</si>
  <si>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</si>
  <si>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</si>
  <si>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</si>
  <si>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</si>
  <si>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</si>
  <si>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</si>
  <si>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</si>
  <si>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</si>
  <si>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</si>
  <si>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</si>
  <si>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</si>
  <si>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</si>
  <si>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</si>
  <si>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</si>
  <si>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</si>
  <si>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</si>
  <si>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</si>
  <si>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</si>
  <si>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</si>
  <si>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</si>
  <si>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</si>
  <si>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</si>
  <si>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</si>
  <si>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</si>
  <si>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</si>
  <si>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</si>
  <si>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</si>
  <si>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</si>
  <si>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</si>
  <si>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</si>
  <si>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</si>
  <si>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</si>
  <si>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</si>
  <si>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</si>
  <si>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</si>
  <si>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</si>
  <si>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</si>
  <si>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</si>
  <si>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</si>
  <si>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</si>
  <si>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</si>
  <si>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</si>
  <si>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</si>
  <si>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</si>
  <si>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</si>
  <si>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</si>
  <si>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</si>
  <si>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</si>
  <si>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</si>
  <si>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</si>
  <si>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</si>
  <si>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</si>
  <si>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</si>
  <si>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</si>
  <si>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</si>
  <si>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</si>
  <si>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</si>
  <si>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</si>
  <si>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</si>
  <si>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</si>
  <si>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</si>
  <si>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</si>
  <si>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</si>
  <si>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</si>
  <si>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</si>
  <si>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</si>
  <si>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</si>
  <si>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</si>
  <si>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</si>
  <si>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</si>
  <si>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</si>
  <si>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</si>
  <si>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</si>
  <si>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</si>
  <si>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</si>
  <si>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</si>
  <si>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</si>
  <si>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</si>
  <si>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</si>
  <si>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</si>
  <si>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</si>
  <si>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</si>
  <si>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</si>
  <si>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</si>
  <si>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</si>
  <si>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</si>
  <si>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</si>
  <si>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</si>
  <si>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</si>
  <si>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</si>
  <si>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</si>
  <si>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</si>
  <si>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</si>
  <si>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</si>
  <si>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</si>
  <si>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</si>
  <si>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</si>
  <si>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</si>
  <si>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</si>
  <si>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</si>
  <si>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</si>
  <si>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</si>
  <si>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</si>
  <si>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</si>
  <si>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</si>
  <si>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</si>
  <si>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</si>
  <si>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</si>
  <si>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</si>
  <si>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</si>
  <si>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</si>
  <si>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</si>
  <si>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</si>
  <si>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</si>
  <si>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</si>
  <si>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</si>
  <si>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</si>
  <si>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</si>
  <si>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</si>
  <si>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</si>
  <si>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</si>
  <si>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</si>
  <si>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</si>
  <si>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</si>
  <si>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</si>
  <si>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</si>
  <si>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</si>
  <si>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</si>
  <si>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</si>
  <si>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</si>
  <si>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</si>
  <si>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</si>
  <si>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</si>
  <si>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</si>
  <si>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</si>
  <si>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</si>
  <si>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</si>
  <si>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</si>
  <si>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</si>
  <si>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</si>
  <si>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</si>
  <si>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</si>
  <si>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</si>
  <si>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</si>
  <si>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</si>
  <si>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</si>
  <si>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</si>
  <si>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</si>
  <si>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</si>
  <si>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</si>
  <si>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</si>
  <si>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</si>
  <si>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</si>
  <si>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</si>
  <si>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</si>
  <si>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</si>
  <si>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</si>
  <si>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</si>
  <si>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</si>
  <si>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</si>
  <si>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</si>
  <si>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</si>
  <si>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</si>
  <si>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</si>
  <si>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</si>
  <si>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</si>
  <si>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</si>
  <si>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</si>
  <si>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</si>
  <si>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</si>
  <si>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</si>
  <si>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</si>
  <si>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</si>
  <si>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</si>
  <si>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</si>
  <si>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</si>
  <si>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</si>
  <si>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</si>
  <si>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</si>
  <si>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</si>
  <si>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</si>
  <si>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</si>
  <si>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</si>
  <si>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</si>
  <si>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</si>
  <si>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</si>
  <si>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</si>
  <si>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</si>
  <si>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</si>
  <si>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</si>
  <si>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</si>
  <si>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</si>
  <si>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</si>
  <si>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</si>
  <si>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</si>
  <si>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</si>
  <si>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</si>
  <si>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</si>
  <si>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</si>
  <si>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</si>
  <si>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</si>
  <si>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</si>
  <si>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</si>
  <si>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</si>
  <si>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</si>
  <si>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</si>
  <si>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</si>
  <si>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</si>
  <si>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</si>
  <si>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</si>
  <si>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</si>
  <si>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</si>
  <si>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</si>
  <si>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</si>
  <si>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</si>
  <si>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</si>
  <si>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</si>
  <si>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</si>
  <si>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</si>
  <si>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</si>
  <si>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</si>
  <si>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</si>
  <si>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</si>
  <si>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</si>
  <si>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</si>
  <si>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</si>
  <si>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</si>
  <si>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</si>
  <si>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</si>
  <si>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</si>
  <si>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</si>
  <si>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</si>
  <si>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</si>
  <si>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</si>
  <si>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</si>
  <si>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</si>
  <si>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</si>
  <si>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</si>
  <si>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</si>
  <si>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</si>
  <si>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</si>
  <si>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</si>
  <si>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</si>
  <si>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</si>
  <si>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</si>
  <si>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</si>
  <si>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</si>
  <si>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</si>
  <si>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</si>
  <si>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</si>
  <si>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</si>
  <si>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</si>
  <si>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</si>
  <si>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</si>
  <si>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</si>
  <si>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</si>
  <si>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</si>
  <si>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</si>
  <si>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</si>
  <si>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</si>
  <si>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</si>
  <si>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</si>
  <si>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</si>
  <si>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</si>
  <si>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</si>
  <si>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</si>
  <si>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</si>
  <si>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</si>
  <si>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</si>
  <si>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</si>
  <si>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</si>
  <si>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</si>
  <si>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</si>
  <si>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</si>
  <si>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</si>
  <si>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</si>
  <si>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</si>
  <si>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</si>
  <si>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</si>
  <si>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</si>
  <si>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</si>
  <si>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</si>
  <si>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</si>
  <si>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</si>
  <si>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</si>
  <si>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</si>
  <si>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</si>
  <si>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</si>
  <si>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</si>
  <si>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</si>
  <si>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</si>
  <si>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</si>
  <si>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</si>
  <si>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</si>
  <si>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</si>
  <si>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</si>
  <si>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</si>
  <si>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</si>
  <si>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</si>
  <si>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</si>
  <si>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</si>
  <si>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</si>
  <si>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</si>
  <si>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</si>
  <si>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</si>
  <si>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</si>
  <si>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</si>
  <si>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</si>
  <si>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</si>
  <si>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</si>
  <si>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</si>
  <si>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</si>
  <si>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</si>
  <si>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</si>
  <si>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</si>
  <si>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</si>
  <si>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</si>
  <si>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</si>
  <si>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</si>
  <si>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</si>
  <si>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</si>
  <si>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</si>
  <si>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</si>
  <si>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</si>
  <si>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</si>
  <si>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</si>
  <si>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</si>
  <si>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</si>
  <si>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</si>
  <si>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</si>
  <si>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</si>
  <si>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</si>
  <si>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</si>
  <si>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</si>
  <si>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</si>
  <si>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</si>
  <si>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</si>
  <si>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</si>
  <si>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</si>
  <si>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</si>
  <si>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</si>
  <si>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</si>
  <si>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</si>
  <si>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</si>
  <si>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</si>
  <si>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</si>
  <si>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</si>
  <si>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</si>
  <si>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</si>
  <si>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</si>
  <si>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</si>
  <si>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</si>
  <si>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</si>
  <si>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</si>
  <si>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</si>
  <si>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</si>
  <si>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</si>
  <si>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</si>
  <si>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</si>
  <si>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</si>
  <si>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</si>
  <si>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</si>
  <si>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</si>
  <si>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</si>
  <si>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</si>
  <si>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</si>
  <si>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</si>
  <si>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</si>
  <si>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</si>
  <si>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</si>
  <si>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</si>
  <si>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</si>
  <si>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</si>
  <si>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</si>
  <si>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</si>
  <si>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</si>
  <si>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</si>
  <si>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</si>
  <si>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</si>
  <si>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</si>
  <si>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</si>
  <si>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</si>
  <si>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</si>
  <si>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</si>
  <si>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</si>
  <si>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</si>
  <si>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</si>
  <si>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</si>
  <si>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</si>
  <si>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</si>
  <si>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</si>
  <si>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</si>
  <si>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</si>
  <si>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</si>
  <si>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</si>
  <si>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</si>
  <si>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</si>
  <si>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</si>
  <si>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</si>
  <si>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</si>
  <si>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</si>
  <si>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</si>
  <si>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</si>
  <si>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</si>
  <si>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</si>
  <si>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</si>
  <si>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</si>
  <si>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</si>
  <si>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</si>
  <si>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</si>
  <si>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</si>
  <si>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</si>
  <si>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</si>
  <si>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</si>
  <si>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</si>
  <si>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</si>
  <si>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</si>
  <si>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</si>
  <si>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</si>
  <si>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</si>
  <si>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</si>
  <si>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</si>
  <si>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</si>
  <si>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</si>
  <si>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</si>
  <si>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</si>
  <si>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</si>
  <si>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</si>
  <si>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</si>
  <si>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</si>
  <si>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</si>
  <si>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</si>
  <si>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</si>
  <si>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</si>
  <si>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</si>
  <si>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</si>
  <si>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</si>
  <si>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</si>
  <si>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</si>
  <si>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</si>
  <si>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</si>
  <si>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</si>
  <si>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</si>
  <si>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</si>
  <si>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</si>
  <si>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</si>
  <si>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</si>
  <si>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</si>
  <si>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</si>
  <si>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</si>
  <si>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</si>
  <si>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</si>
  <si>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</si>
  <si>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</si>
  <si>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</si>
  <si>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</si>
  <si>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</si>
  <si>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</si>
  <si>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</si>
  <si>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</si>
  <si>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</si>
  <si>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</si>
  <si>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</si>
  <si>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</si>
  <si>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</si>
  <si>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</si>
  <si>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</si>
  <si>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</si>
  <si>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</si>
  <si>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</si>
  <si>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</si>
  <si>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</si>
  <si>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</si>
  <si>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</si>
  <si>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</si>
  <si>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</si>
  <si>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</si>
  <si>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</si>
  <si>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</si>
  <si>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</si>
  <si>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</si>
  <si>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</si>
  <si>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</si>
  <si>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</si>
  <si>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</si>
  <si>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</si>
  <si>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</si>
  <si>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</si>
  <si>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</si>
  <si>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</si>
  <si>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</si>
  <si>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</si>
  <si>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</si>
  <si>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</si>
  <si>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</si>
  <si>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</si>
  <si>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</si>
  <si>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</si>
  <si>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</si>
  <si>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</si>
  <si>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</si>
  <si>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</si>
  <si>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</si>
  <si>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</si>
  <si>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</si>
  <si>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</si>
  <si>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</si>
  <si>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</si>
  <si>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</si>
  <si>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</si>
  <si>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</si>
  <si>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</si>
  <si>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</si>
  <si>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</si>
  <si>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</si>
  <si>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</si>
  <si>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</si>
  <si>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</si>
  <si>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</si>
  <si>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</si>
  <si>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</si>
  <si>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</si>
  <si>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</si>
  <si>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</si>
  <si>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</si>
  <si>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</si>
  <si>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</si>
  <si>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</si>
  <si>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</si>
  <si>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</si>
  <si>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</si>
  <si>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</si>
  <si>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</si>
  <si>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</si>
  <si>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</si>
  <si>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</si>
  <si>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</si>
  <si>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</si>
  <si>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</si>
  <si>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</si>
  <si>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</si>
  <si>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</si>
  <si>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</si>
  <si>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</si>
  <si>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</si>
  <si>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</si>
  <si>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</si>
  <si>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</si>
  <si>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</si>
  <si>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</si>
  <si>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</si>
  <si>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</si>
  <si>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</si>
  <si>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</si>
  <si>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</si>
  <si>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</si>
  <si>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</si>
  <si>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</si>
  <si>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</si>
  <si>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</si>
  <si>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</si>
  <si>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</si>
  <si>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</si>
  <si>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</si>
  <si>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</si>
  <si>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</si>
  <si>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</si>
  <si>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</si>
  <si>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</si>
  <si>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</si>
  <si>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</si>
  <si>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</si>
  <si>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</si>
  <si>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</si>
  <si>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</si>
  <si>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</si>
  <si>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</si>
  <si>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</si>
  <si>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</si>
  <si>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</si>
  <si>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</si>
  <si>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</si>
  <si>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</si>
  <si>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</si>
  <si>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</si>
  <si>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</si>
  <si>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</si>
  <si>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</si>
  <si>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</si>
  <si>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</si>
  <si>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</si>
  <si>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</si>
  <si>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</si>
  <si>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</si>
  <si>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</si>
  <si>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</si>
  <si>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</si>
  <si>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</si>
  <si>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</si>
  <si>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</si>
  <si>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</si>
  <si>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</si>
  <si>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</si>
  <si>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</si>
  <si>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</si>
  <si>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</si>
  <si>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</si>
  <si>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</si>
  <si>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</si>
  <si>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</si>
  <si>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</si>
  <si>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</si>
  <si>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</si>
  <si>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</si>
  <si>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</si>
  <si>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</si>
  <si>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</si>
  <si>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</si>
  <si>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</si>
  <si>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</si>
  <si>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</si>
  <si>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</si>
  <si>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</si>
  <si>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</si>
  <si>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</si>
  <si>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</si>
  <si>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</si>
  <si>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</si>
  <si>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</si>
  <si>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</si>
  <si>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</si>
  <si>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</si>
  <si>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</si>
  <si>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</si>
  <si>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</si>
  <si>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</si>
  <si>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</si>
  <si>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</si>
  <si>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</si>
  <si>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</si>
  <si>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</si>
  <si>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</si>
  <si>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</si>
  <si>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</si>
  <si>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</si>
  <si>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</si>
  <si>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</si>
  <si>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</si>
  <si>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</si>
  <si>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</si>
  <si>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</si>
  <si>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</si>
  <si>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</si>
  <si>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</si>
  <si>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</si>
  <si>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</si>
  <si>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</si>
  <si>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</si>
  <si>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</si>
  <si>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</si>
  <si>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</si>
  <si>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</si>
  <si>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</si>
  <si>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</si>
  <si>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</si>
  <si>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</si>
  <si>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</si>
  <si>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</si>
  <si>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</si>
  <si>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</si>
  <si>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</si>
  <si>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</si>
  <si>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</si>
  <si>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</si>
  <si>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</si>
  <si>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</si>
  <si>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</si>
  <si>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</si>
  <si>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</si>
  <si>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</si>
  <si>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</si>
  <si>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</si>
  <si>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</si>
  <si>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</si>
  <si>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</si>
  <si>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</si>
  <si>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</si>
  <si>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</si>
  <si>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</si>
  <si>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</si>
  <si>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</si>
  <si>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</si>
  <si>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</si>
  <si>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</si>
  <si>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</si>
  <si>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</si>
  <si>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</si>
  <si>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</si>
  <si>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</si>
  <si>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</si>
  <si>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</si>
  <si>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</si>
  <si>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</si>
  <si>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</si>
  <si>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</si>
  <si>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</si>
  <si>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</si>
  <si>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</si>
  <si>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</si>
  <si>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</si>
  <si>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</si>
  <si>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</si>
  <si>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</si>
  <si>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</si>
  <si>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</si>
  <si>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</si>
  <si>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</si>
  <si>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</si>
  <si>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</si>
  <si>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</si>
  <si>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</si>
  <si>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</si>
  <si>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</si>
  <si>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</si>
  <si>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</si>
  <si>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</si>
  <si>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</si>
  <si>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</si>
  <si>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</si>
  <si>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</si>
  <si>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</si>
  <si>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</si>
  <si>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</si>
  <si>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</si>
  <si>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</si>
  <si>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</si>
  <si>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</si>
  <si>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</si>
  <si>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</si>
  <si>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</si>
  <si>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</si>
  <si>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</si>
  <si>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</si>
  <si>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</si>
  <si>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</si>
  <si>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</si>
  <si>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</si>
  <si>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</si>
  <si>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</si>
  <si>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</si>
  <si>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</si>
  <si>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</si>
  <si>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</si>
  <si>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</si>
  <si>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</si>
  <si>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</si>
  <si>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</si>
  <si>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</si>
  <si>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</si>
  <si>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</si>
  <si>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</si>
  <si>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</si>
  <si>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</si>
  <si>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</si>
  <si>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</si>
  <si>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</si>
  <si>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</si>
  <si>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</si>
  <si>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</si>
  <si>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</si>
  <si>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</si>
  <si>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</si>
  <si>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</si>
  <si>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</si>
  <si>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</si>
  <si>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</si>
  <si>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</si>
  <si>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</si>
  <si>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</si>
  <si>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</si>
  <si>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</si>
  <si>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</si>
  <si>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</si>
  <si>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</si>
  <si>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</si>
  <si>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</si>
  <si>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</si>
  <si>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</si>
  <si>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</si>
  <si>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</si>
  <si>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</si>
  <si>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</si>
  <si>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</si>
  <si>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</si>
  <si>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</si>
  <si>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</si>
  <si>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</si>
  <si>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</si>
  <si>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</si>
  <si>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</si>
  <si>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</si>
  <si>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</si>
  <si>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</si>
  <si>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</si>
  <si>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</si>
  <si>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</si>
  <si>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</si>
  <si>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</si>
  <si>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</si>
  <si>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</si>
  <si>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</si>
  <si>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</si>
  <si>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</si>
  <si>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</si>
  <si>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</si>
  <si>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</si>
  <si>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</si>
  <si>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</si>
  <si>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</si>
  <si>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</si>
  <si>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</si>
  <si>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</si>
  <si>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</si>
  <si>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</si>
  <si>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</si>
  <si>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</si>
  <si>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</si>
  <si>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</si>
  <si>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</si>
  <si>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</si>
  <si>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</si>
  <si>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</si>
  <si>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</si>
  <si>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</si>
  <si>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</si>
  <si>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</si>
  <si>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</si>
  <si>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</si>
  <si>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</si>
  <si>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</si>
  <si>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</si>
  <si>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</si>
  <si>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</si>
  <si>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</si>
  <si>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</si>
  <si>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</si>
  <si>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</si>
  <si>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</si>
  <si>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</si>
  <si>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</si>
  <si>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</si>
  <si>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</si>
  <si>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</si>
  <si>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</si>
  <si>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</si>
  <si>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</si>
  <si>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</si>
  <si>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</si>
  <si>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</si>
  <si>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</si>
  <si>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</si>
  <si>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</si>
  <si>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</si>
  <si>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</si>
  <si>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</si>
  <si>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</si>
  <si>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</si>
  <si>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</si>
  <si>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</si>
  <si>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</si>
  <si>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</si>
  <si>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</si>
  <si>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</si>
  <si>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</si>
  <si>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</si>
  <si>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</si>
  <si>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</si>
  <si>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</si>
  <si>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</si>
  <si>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</si>
  <si>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</si>
  <si>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</si>
  <si>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</si>
  <si>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</si>
  <si>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</si>
  <si>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</si>
  <si>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</si>
  <si>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</si>
  <si>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</si>
  <si>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</si>
  <si>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</si>
  <si>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</si>
  <si>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</si>
  <si>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</si>
  <si>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</si>
  <si>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</si>
  <si>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</si>
  <si>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</si>
  <si>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</si>
  <si>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</si>
  <si>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</si>
  <si>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</si>
  <si>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</si>
  <si>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</si>
  <si>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</si>
  <si>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</si>
  <si>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</si>
  <si>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</si>
  <si>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</si>
  <si>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</si>
  <si>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</si>
  <si>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</si>
  <si>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</si>
  <si>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</si>
  <si>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</si>
  <si>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</si>
  <si>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</si>
  <si>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</si>
  <si>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</si>
  <si>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</si>
  <si>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</si>
  <si>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</si>
  <si>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</si>
  <si>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</si>
  <si>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</si>
  <si>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</si>
  <si>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</si>
  <si>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</si>
  <si>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</si>
  <si>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</si>
  <si>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</si>
  <si>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</si>
  <si>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</si>
  <si>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</si>
  <si>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</si>
  <si>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</si>
  <si>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</si>
  <si>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</si>
  <si>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</si>
  <si>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</si>
  <si>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</si>
  <si>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</si>
  <si>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</si>
  <si>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</si>
  <si>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</si>
  <si>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</si>
  <si>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</si>
  <si>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</si>
  <si>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</si>
  <si>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</si>
  <si>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</si>
  <si>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</si>
  <si>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</si>
  <si>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</si>
  <si>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</si>
  <si>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</si>
  <si>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</si>
  <si>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</si>
  <si>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</si>
  <si>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</si>
  <si>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</si>
  <si>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</si>
  <si>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</si>
  <si>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</si>
  <si>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</si>
  <si>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</si>
  <si>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</si>
  <si>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</si>
  <si>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</si>
  <si>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</si>
  <si>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</si>
  <si>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</si>
  <si>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</si>
  <si>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</si>
  <si>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</si>
  <si>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</si>
  <si>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</si>
  <si>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</si>
  <si>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</si>
  <si>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</si>
  <si>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</si>
  <si>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</si>
  <si>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</si>
  <si>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</si>
  <si>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</si>
  <si>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</si>
  <si>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</si>
  <si>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</si>
  <si>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</si>
  <si>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</si>
  <si>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</si>
  <si>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</si>
  <si>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</si>
  <si>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</si>
  <si>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</si>
  <si>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</si>
  <si>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</si>
  <si>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</si>
  <si>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</si>
  <si>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</si>
  <si>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</si>
  <si>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</si>
  <si>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</si>
  <si>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</si>
  <si>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</si>
  <si>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</si>
  <si>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</si>
  <si>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</si>
  <si>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</si>
  <si>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</si>
  <si>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</si>
  <si>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</si>
  <si>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</si>
  <si>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</si>
  <si>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</si>
  <si>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</si>
  <si>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</si>
  <si>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</si>
  <si>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</si>
  <si>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</si>
  <si>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</si>
  <si>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</si>
  <si>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</si>
  <si>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</si>
  <si>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</si>
  <si>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</si>
  <si>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</si>
  <si>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</si>
  <si>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</si>
  <si>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</si>
  <si>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</si>
  <si>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</si>
  <si>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</si>
  <si>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</si>
  <si>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</si>
  <si>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</si>
  <si>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</si>
  <si>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</si>
  <si>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</si>
  <si>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</si>
  <si>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</si>
  <si>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</si>
  <si>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</si>
  <si>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</si>
  <si>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</si>
  <si>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</si>
  <si>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</si>
  <si>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</si>
  <si>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</si>
  <si>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</si>
  <si>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</si>
  <si>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</si>
  <si>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</si>
  <si>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</si>
  <si>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</si>
  <si>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</si>
  <si>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</si>
  <si>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</si>
  <si>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</si>
  <si>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</si>
  <si>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</si>
  <si>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</si>
  <si>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</si>
  <si>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</si>
  <si>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</si>
  <si>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</si>
  <si>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</si>
  <si>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</si>
  <si>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</si>
  <si>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</si>
  <si>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</si>
  <si>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</si>
  <si>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</si>
  <si>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</si>
  <si>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</si>
  <si>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</si>
  <si>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</si>
  <si>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</si>
  <si>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</si>
  <si>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</si>
  <si>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</si>
  <si>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</si>
  <si>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</si>
  <si>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</si>
  <si>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</si>
  <si>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</si>
  <si>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</si>
  <si>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</si>
  <si>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</si>
  <si>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</si>
  <si>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</si>
  <si>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</si>
  <si>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</si>
  <si>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</si>
  <si>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</si>
  <si>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</si>
  <si>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</si>
  <si>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</si>
  <si>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</si>
  <si>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</si>
  <si>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</si>
  <si>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</si>
  <si>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</si>
  <si>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</si>
  <si>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</si>
  <si>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</si>
  <si>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</si>
  <si>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</si>
  <si>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</si>
  <si>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</si>
  <si>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</si>
  <si>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</si>
  <si>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</si>
  <si>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</si>
  <si>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</si>
  <si>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</si>
  <si>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</si>
  <si>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</si>
  <si>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</si>
  <si>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</si>
  <si>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</si>
  <si>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</si>
  <si>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</si>
  <si>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</si>
  <si>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</si>
  <si>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</si>
  <si>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</si>
  <si>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</si>
  <si>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</si>
  <si>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</si>
  <si>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</si>
  <si>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</si>
  <si>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</si>
  <si>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</si>
  <si>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</si>
  <si>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</si>
  <si>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</si>
  <si>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</si>
  <si>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</si>
  <si>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</si>
  <si>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</si>
  <si>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</si>
  <si>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</si>
  <si>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</si>
  <si>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</si>
  <si>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</si>
  <si>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</si>
  <si>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</si>
  <si>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</si>
  <si>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</si>
  <si>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</si>
  <si>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</si>
  <si>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</si>
  <si>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</si>
  <si>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</si>
  <si>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</si>
  <si>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</si>
  <si>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</si>
  <si>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</si>
  <si>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</si>
  <si>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</si>
  <si>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</si>
  <si>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</si>
  <si>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</si>
  <si>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</si>
  <si>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</si>
  <si>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</si>
  <si>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</si>
  <si>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</si>
  <si>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</si>
  <si>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</si>
  <si>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</si>
  <si>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</si>
  <si>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</si>
  <si>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</si>
  <si>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</si>
  <si>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</si>
  <si>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</si>
  <si>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</si>
  <si>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</si>
  <si>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</si>
  <si>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</si>
  <si>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</si>
  <si>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</si>
  <si>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</si>
  <si>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</si>
  <si>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</si>
  <si>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</si>
  <si>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</si>
  <si>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</si>
  <si>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</si>
  <si>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</si>
  <si>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</si>
  <si>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</si>
  <si>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</si>
  <si>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</si>
  <si>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</si>
  <si>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</si>
  <si>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</si>
  <si>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</si>
  <si>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</si>
  <si>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</si>
  <si>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</si>
  <si>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</si>
  <si>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</si>
  <si>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</si>
  <si>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</si>
  <si>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</si>
  <si>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</si>
  <si>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</si>
  <si>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</si>
  <si>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</si>
  <si>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</si>
  <si>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</si>
  <si>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</si>
  <si>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</si>
  <si>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</si>
  <si>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</si>
  <si>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</si>
  <si>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</si>
  <si>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</si>
  <si>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</si>
  <si>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</si>
  <si>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</si>
  <si>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</si>
  <si>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</si>
  <si>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</si>
  <si>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</si>
  <si>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</si>
  <si>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</si>
  <si>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</si>
  <si>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</si>
  <si>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</si>
  <si>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</si>
  <si>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</si>
  <si>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</si>
  <si>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</si>
  <si>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</si>
  <si>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</si>
  <si>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</si>
  <si>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</si>
  <si>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</si>
  <si>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</si>
  <si>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</si>
  <si>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</si>
  <si>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</si>
  <si>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</si>
  <si>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</si>
  <si>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</si>
  <si>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</si>
  <si>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</si>
  <si>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</si>
  <si>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</si>
  <si>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</si>
  <si>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</si>
  <si>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</si>
  <si>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</si>
  <si>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</si>
  <si>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</si>
  <si>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</si>
  <si>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</si>
  <si>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</si>
  <si>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</si>
  <si>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</si>
  <si>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</si>
  <si>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</si>
  <si>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</si>
  <si>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</si>
  <si>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</si>
  <si>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</si>
  <si>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</si>
  <si>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</si>
  <si>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</si>
  <si>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</si>
  <si>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</si>
  <si>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</si>
  <si>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</si>
  <si>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</si>
  <si>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</si>
  <si>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</si>
  <si>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</si>
  <si>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</si>
  <si>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</si>
  <si>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</si>
  <si>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</si>
  <si>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</si>
  <si>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</si>
  <si>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</si>
  <si>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</si>
  <si>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</si>
  <si>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</si>
  <si>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</si>
  <si>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</si>
  <si>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</si>
  <si>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</si>
  <si>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</si>
  <si>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</si>
  <si>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</si>
  <si>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</si>
  <si>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</si>
  <si>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</si>
  <si>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</si>
  <si>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</si>
  <si>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</si>
  <si>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</si>
  <si>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</si>
  <si>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</si>
  <si>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</si>
  <si>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</si>
  <si>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</si>
  <si>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</si>
  <si>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</si>
  <si>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</si>
  <si>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</si>
  <si>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</si>
  <si>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</si>
  <si>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</si>
  <si>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</si>
  <si>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</si>
  <si>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</si>
  <si>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</si>
  <si>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</si>
  <si>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</si>
  <si>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</si>
  <si>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</si>
  <si>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</si>
  <si>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</si>
  <si>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</si>
  <si>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</si>
  <si>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</si>
  <si>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</si>
  <si>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</si>
  <si>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</si>
  <si>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</si>
  <si>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</si>
  <si>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</si>
  <si>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</si>
  <si>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</si>
  <si>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</si>
  <si>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</si>
  <si>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</si>
  <si>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</si>
  <si>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</si>
  <si>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</si>
  <si>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</si>
  <si>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</si>
  <si>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</si>
  <si>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</si>
  <si>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</si>
  <si>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</si>
  <si>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</si>
  <si>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</si>
  <si>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</si>
  <si>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</si>
  <si>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</si>
  <si>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</si>
  <si>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</si>
  <si>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</si>
  <si>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</si>
  <si>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</si>
  <si>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</si>
  <si>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</si>
  <si>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</si>
  <si>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</si>
  <si>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</si>
  <si>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</si>
  <si>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</si>
  <si>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</si>
  <si>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</si>
  <si>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</si>
  <si>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</si>
  <si>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</si>
  <si>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</si>
  <si>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</si>
  <si>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</si>
  <si>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</si>
  <si>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</si>
  <si>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</si>
  <si>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</si>
  <si>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</si>
  <si>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</si>
  <si>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</si>
  <si>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</si>
  <si>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</si>
  <si>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</si>
  <si>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</si>
  <si>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</si>
  <si>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</si>
  <si>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</si>
  <si>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</si>
  <si>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</si>
  <si>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</si>
  <si>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</si>
  <si>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</si>
  <si>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</si>
  <si>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</si>
  <si>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</si>
  <si>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</si>
  <si>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</si>
  <si>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</si>
  <si>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</si>
  <si>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</si>
  <si>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</si>
  <si>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</si>
  <si>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</si>
  <si>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</si>
  <si>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</si>
  <si>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</si>
  <si>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</si>
  <si>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</si>
  <si>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</si>
  <si>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</si>
  <si>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</si>
  <si>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</si>
  <si>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</si>
  <si>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</si>
  <si>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</si>
  <si>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</si>
  <si>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</si>
  <si>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</si>
  <si>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</si>
  <si>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</si>
  <si>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</si>
  <si>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</si>
  <si>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</si>
  <si>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</si>
  <si>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</si>
  <si>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</si>
  <si>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</si>
  <si>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</si>
  <si>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</si>
  <si>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</si>
  <si>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</si>
  <si>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</si>
  <si>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</si>
  <si>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</si>
  <si>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</si>
  <si>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</si>
  <si>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</si>
  <si>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</si>
  <si>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</si>
  <si>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</si>
  <si>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</si>
  <si>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</si>
  <si>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</si>
  <si>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</si>
  <si>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</si>
  <si>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</si>
  <si>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</si>
  <si>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</si>
  <si>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</si>
  <si>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</si>
  <si>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</si>
  <si>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</si>
  <si>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</si>
  <si>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</si>
  <si>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</si>
  <si>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</si>
  <si>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</si>
  <si>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</si>
  <si>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</si>
  <si>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</si>
  <si>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</si>
  <si>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</si>
  <si>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</si>
  <si>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</si>
  <si>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</si>
  <si>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</si>
  <si>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</si>
  <si>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</si>
  <si>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</si>
  <si>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</si>
  <si>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</si>
  <si>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</si>
  <si>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</si>
  <si>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</si>
  <si>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</si>
  <si>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</si>
  <si>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</si>
  <si>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</si>
  <si>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</si>
  <si>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</si>
  <si>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</si>
  <si>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</si>
  <si>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</si>
  <si>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</si>
  <si>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</si>
  <si>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</si>
  <si>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</si>
  <si>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</si>
  <si>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</si>
  <si>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</si>
  <si>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</si>
  <si>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</si>
  <si>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</si>
  <si>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</si>
  <si>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</si>
  <si>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</si>
  <si>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</si>
  <si>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</si>
  <si>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</si>
  <si>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</si>
  <si>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</si>
  <si>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</si>
  <si>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</si>
  <si>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</si>
  <si>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</si>
  <si>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</si>
  <si>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</si>
  <si>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</si>
  <si>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</si>
  <si>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</si>
  <si>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</si>
  <si>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</si>
  <si>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</si>
  <si>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</si>
  <si>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</si>
  <si>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</si>
  <si>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</si>
  <si>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</si>
  <si>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</si>
  <si>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</si>
  <si>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</si>
  <si>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</si>
  <si>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</si>
  <si>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</si>
  <si>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</si>
  <si>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</si>
  <si>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</si>
  <si>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</si>
  <si>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</si>
  <si>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</si>
  <si>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</si>
  <si>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</si>
  <si>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</si>
  <si>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</si>
  <si>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</si>
  <si>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</si>
  <si>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</si>
  <si>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</si>
  <si>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</si>
  <si>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</si>
  <si>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</si>
  <si>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</si>
  <si>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</si>
  <si>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</si>
  <si>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</si>
  <si>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</si>
  <si>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</si>
  <si>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</si>
  <si>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</si>
  <si>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</si>
  <si>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</si>
  <si>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</si>
  <si>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</si>
  <si>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</si>
  <si>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</si>
  <si>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</si>
  <si>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</si>
  <si>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</si>
  <si>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</si>
  <si>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</si>
  <si>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</si>
  <si>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</si>
  <si>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</si>
  <si>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</si>
  <si>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</si>
  <si>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</si>
  <si>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</si>
  <si>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</si>
  <si>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</si>
  <si>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</si>
  <si>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</si>
  <si>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</si>
  <si>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</si>
  <si>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</si>
  <si>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</si>
  <si>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</si>
  <si>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</si>
  <si>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</si>
  <si>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</si>
  <si>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</si>
  <si>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</si>
  <si>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</si>
  <si>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</si>
  <si>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</si>
  <si>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</si>
  <si>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</si>
  <si>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</si>
  <si>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</si>
  <si>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</si>
  <si>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</si>
  <si>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</si>
  <si>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</si>
  <si>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</si>
  <si>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</si>
  <si>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</si>
  <si>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</si>
  <si>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</si>
  <si>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</si>
  <si>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</si>
  <si>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</si>
  <si>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</si>
  <si>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</si>
  <si>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</si>
  <si>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</si>
  <si>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</si>
  <si>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</si>
  <si>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</si>
  <si>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</si>
  <si>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</si>
  <si>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</si>
  <si>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</si>
  <si>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</si>
  <si>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</si>
  <si>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</si>
  <si>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</si>
  <si>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</si>
  <si>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</si>
  <si>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</si>
  <si>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</si>
  <si>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</si>
  <si>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</si>
  <si>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</si>
  <si>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</si>
  <si>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</si>
  <si>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</si>
  <si>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</si>
  <si>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</si>
  <si>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</si>
  <si>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</si>
  <si>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</si>
  <si>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</si>
  <si>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</si>
  <si>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</si>
  <si>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</si>
  <si>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</si>
  <si>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</si>
  <si>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</si>
  <si>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</si>
  <si>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</si>
  <si>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</si>
  <si>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</si>
  <si>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</si>
  <si>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</si>
  <si>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</si>
  <si>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</si>
  <si>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</si>
  <si>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</si>
  <si>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</si>
  <si>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</si>
  <si>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</si>
  <si>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</si>
  <si>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</si>
  <si>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</si>
  <si>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</si>
  <si>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</si>
  <si>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</si>
  <si>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</si>
  <si>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</si>
  <si>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</si>
  <si>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</si>
  <si>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</si>
  <si>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</si>
  <si>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</si>
  <si>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</si>
  <si>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</si>
  <si>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</si>
  <si>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</si>
  <si>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</si>
  <si>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</si>
  <si>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</si>
  <si>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</si>
  <si>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</si>
  <si>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</si>
  <si>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</si>
  <si>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</si>
  <si>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</si>
  <si>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</si>
  <si>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</si>
  <si>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</si>
  <si>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</si>
  <si>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</si>
  <si>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</si>
  <si>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</si>
  <si>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</si>
  <si>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</si>
  <si>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</si>
  <si>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</si>
  <si>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</si>
  <si>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</si>
  <si>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</si>
  <si>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</si>
  <si>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</si>
  <si>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</si>
  <si>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</si>
  <si>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</si>
  <si>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</si>
  <si>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</si>
  <si>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</si>
  <si>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</si>
  <si>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</si>
  <si>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</si>
  <si>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</si>
  <si>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</si>
  <si>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</si>
  <si>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</si>
  <si>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</si>
  <si>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</si>
  <si>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</si>
  <si>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</si>
  <si>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</si>
  <si>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</si>
  <si>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</si>
  <si>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</si>
  <si>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</si>
  <si>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</si>
  <si>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</si>
  <si>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</si>
  <si>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</si>
  <si>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</si>
  <si>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</si>
  <si>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</si>
  <si>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</si>
  <si>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</si>
  <si>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</si>
  <si>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</si>
  <si>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</si>
  <si>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</si>
  <si>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</si>
  <si>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</si>
  <si>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</si>
  <si>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</si>
  <si>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</si>
  <si>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</si>
  <si>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</si>
  <si>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</si>
  <si>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</si>
  <si>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</si>
  <si>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</si>
  <si>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</si>
  <si>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</si>
  <si>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</si>
  <si>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</si>
  <si>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</si>
  <si>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</si>
  <si>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</si>
  <si>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</si>
  <si>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</si>
  <si>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</si>
  <si>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</si>
  <si>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</si>
  <si>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</si>
  <si>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</si>
  <si>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</si>
  <si>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</si>
  <si>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</si>
  <si>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</si>
  <si>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</si>
  <si>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</si>
  <si>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</si>
  <si>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</si>
  <si>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</si>
  <si>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</si>
  <si>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</si>
  <si>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</si>
  <si>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</si>
  <si>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</si>
  <si>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</si>
  <si>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</si>
  <si>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</si>
  <si>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</si>
  <si>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</si>
  <si>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</si>
  <si>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</si>
  <si>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</si>
  <si>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</si>
  <si>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</si>
  <si>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</si>
  <si>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</si>
  <si>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</si>
  <si>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</si>
  <si>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</si>
  <si>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</si>
  <si>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</si>
  <si>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</si>
  <si>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</si>
  <si>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</si>
  <si>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</si>
  <si>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</si>
  <si>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</si>
  <si>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</si>
  <si>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</si>
  <si>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</si>
  <si>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</si>
  <si>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</si>
  <si>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</si>
  <si>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</si>
  <si>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</si>
  <si>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</si>
  <si>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</si>
  <si>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</si>
  <si>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</si>
  <si>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</si>
  <si>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</si>
  <si>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</si>
  <si>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</si>
  <si>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</si>
  <si>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</si>
  <si>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</si>
  <si>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</si>
  <si>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</si>
  <si>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</si>
  <si>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</si>
  <si>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</si>
  <si>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</si>
  <si>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</si>
  <si>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</si>
  <si>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</si>
  <si>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</si>
  <si>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</si>
  <si>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</si>
  <si>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</si>
  <si>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</si>
  <si>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</si>
  <si>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</si>
  <si>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</si>
  <si>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</si>
  <si>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</si>
  <si>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</si>
  <si>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</si>
  <si>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</si>
  <si>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</si>
  <si>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</si>
  <si>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</si>
  <si>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</si>
  <si>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</si>
  <si>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</si>
  <si>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</si>
  <si>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</si>
  <si>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</si>
  <si>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</si>
  <si>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</si>
  <si>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</si>
  <si>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</si>
  <si>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</si>
  <si>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</si>
  <si>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</si>
  <si>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</si>
  <si>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</si>
  <si>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</si>
  <si>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</si>
  <si>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</si>
  <si>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</si>
  <si>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</si>
  <si>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</si>
  <si>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</si>
  <si>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</si>
  <si>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</si>
  <si>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</si>
  <si>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</si>
  <si>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</si>
  <si>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</si>
  <si>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</si>
  <si>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</si>
  <si>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</si>
  <si>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</si>
  <si>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</si>
  <si>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</si>
  <si>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</si>
  <si>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</si>
  <si>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</si>
  <si>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</si>
  <si>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</si>
  <si>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</si>
  <si>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</si>
  <si>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</si>
  <si>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</si>
  <si>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</si>
  <si>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</si>
  <si>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</si>
  <si>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</si>
  <si>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</si>
  <si>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</si>
  <si>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</si>
  <si>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</si>
  <si>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</si>
  <si>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</si>
  <si>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</si>
  <si>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</si>
  <si>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</si>
  <si>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</si>
  <si>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</si>
  <si>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</si>
  <si>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</si>
  <si>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</si>
  <si>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</si>
  <si>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</si>
  <si>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</si>
  <si>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</si>
  <si>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</si>
  <si>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</si>
  <si>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</si>
  <si>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</si>
  <si>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</si>
  <si>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</si>
  <si>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</si>
  <si>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</si>
  <si>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</si>
  <si>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</si>
  <si>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</si>
  <si>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</si>
  <si>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</si>
  <si>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</si>
  <si>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</si>
  <si>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</si>
  <si>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</si>
  <si>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</si>
  <si>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</si>
  <si>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</si>
  <si>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</si>
  <si>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</si>
  <si>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</si>
  <si>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</si>
  <si>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</si>
  <si>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</si>
  <si>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</si>
  <si>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</si>
  <si>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</si>
  <si>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</si>
  <si>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</si>
  <si>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</si>
  <si>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</si>
  <si>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</si>
  <si>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</si>
  <si>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</si>
  <si>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</si>
  <si>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</si>
  <si>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</si>
  <si>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</si>
  <si>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</si>
  <si>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</si>
  <si>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</si>
  <si>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</si>
  <si>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</si>
  <si>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</si>
  <si>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</si>
  <si>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</si>
  <si>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</si>
  <si>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</si>
  <si>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</si>
  <si>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</si>
  <si>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</si>
  <si>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</si>
  <si>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</si>
  <si>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</si>
  <si>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</si>
  <si>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</si>
  <si>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</si>
  <si>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</si>
  <si>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</si>
  <si>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</si>
  <si>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</si>
  <si>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</si>
  <si>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</si>
  <si>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</si>
  <si>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</si>
  <si>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</si>
  <si>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</si>
  <si>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</si>
  <si>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</si>
  <si>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</si>
  <si>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</si>
  <si>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</si>
  <si>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</si>
  <si>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</si>
  <si>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</si>
  <si>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</si>
  <si>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</si>
  <si>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</si>
  <si>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</si>
  <si>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</si>
  <si>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</si>
  <si>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</si>
  <si>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</si>
  <si>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</si>
  <si>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</si>
  <si>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</si>
  <si>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</si>
  <si>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</si>
  <si>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</si>
  <si>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</si>
  <si>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</si>
  <si>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</si>
  <si>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</si>
  <si>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</si>
  <si>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</si>
  <si>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</si>
  <si>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</si>
  <si>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</si>
  <si>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</si>
  <si>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</si>
  <si>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</si>
  <si>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</si>
  <si>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</si>
  <si>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</si>
  <si>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</si>
  <si>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</si>
  <si>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</si>
  <si>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</si>
  <si>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</si>
  <si>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</si>
  <si>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</si>
  <si>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</si>
  <si>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</si>
  <si>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</si>
  <si>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</si>
  <si>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</si>
  <si>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</si>
  <si>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</si>
  <si>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</si>
  <si>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</si>
  <si>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</si>
  <si>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</si>
  <si>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</si>
  <si>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</si>
  <si>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</si>
  <si>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</si>
  <si>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</si>
  <si>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</si>
  <si>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</si>
  <si>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</si>
  <si>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</si>
  <si>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</si>
  <si>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</si>
  <si>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</si>
  <si>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</si>
  <si>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</si>
  <si>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</si>
  <si>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</si>
  <si>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</si>
  <si>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</si>
  <si>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</si>
  <si>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</si>
  <si>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</si>
  <si>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</si>
  <si>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</si>
  <si>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</si>
  <si>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</si>
  <si>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</si>
  <si>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</si>
  <si>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</si>
  <si>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</si>
  <si>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</si>
  <si>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</si>
  <si>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</si>
  <si>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</si>
  <si>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</si>
  <si>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</si>
  <si>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</si>
  <si>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</si>
  <si>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</si>
  <si>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</si>
  <si>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</si>
  <si>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</si>
  <si>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</si>
  <si>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</si>
  <si>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</si>
  <si>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</si>
  <si>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</si>
  <si>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</si>
  <si>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</si>
  <si>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</si>
  <si>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</si>
  <si>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</si>
  <si>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</si>
  <si>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</si>
  <si>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</si>
  <si>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</si>
  <si>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</si>
  <si>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</si>
  <si>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</si>
  <si>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</si>
  <si>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</si>
  <si>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</si>
  <si>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</si>
  <si>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</si>
  <si>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</si>
  <si>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</si>
  <si>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</si>
  <si>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</si>
  <si>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</si>
  <si>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</si>
  <si>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</si>
  <si>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</si>
  <si>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</si>
  <si>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</si>
  <si>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</si>
  <si>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</si>
  <si>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</si>
  <si>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</si>
  <si>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</si>
  <si>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</si>
  <si>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</si>
  <si>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</si>
  <si>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</si>
  <si>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</si>
  <si>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</si>
  <si>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</si>
  <si>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</si>
  <si>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</si>
  <si>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</si>
  <si>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</si>
  <si>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</si>
  <si>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</si>
  <si>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</si>
  <si>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</si>
  <si>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</si>
  <si>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</si>
  <si>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</si>
  <si>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</si>
  <si>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</si>
  <si>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</si>
  <si>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</si>
  <si>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</si>
  <si>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</si>
  <si>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</si>
  <si>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</si>
  <si>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</si>
  <si>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</si>
  <si>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</si>
  <si>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</si>
  <si>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</si>
  <si>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</si>
  <si>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</si>
  <si>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</si>
  <si>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</si>
  <si>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</si>
  <si>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</si>
  <si>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</si>
  <si>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</si>
  <si>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</si>
  <si>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</si>
  <si>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</si>
  <si>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</si>
  <si>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</si>
  <si>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</si>
  <si>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</si>
  <si>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</si>
  <si>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</si>
  <si>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</si>
  <si>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</si>
  <si>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</si>
  <si>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</si>
  <si>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</si>
  <si>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</si>
  <si>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</si>
  <si>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</si>
  <si>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</si>
  <si>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</si>
  <si>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</si>
  <si>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</si>
  <si>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</si>
  <si>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</si>
  <si>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</si>
  <si>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</si>
  <si>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</si>
  <si>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</si>
  <si>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</si>
  <si>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</si>
  <si>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</si>
  <si>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</si>
  <si>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</si>
  <si>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</si>
  <si>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</si>
  <si>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</si>
  <si>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</si>
  <si>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</si>
  <si>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</si>
  <si>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</si>
  <si>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</si>
  <si>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</si>
  <si>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</si>
  <si>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</si>
  <si>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</si>
  <si>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</si>
  <si>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</si>
  <si>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</si>
  <si>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</si>
  <si>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</si>
  <si>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</si>
  <si>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</si>
  <si>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</si>
  <si>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</si>
  <si>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</si>
  <si>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</si>
  <si>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</si>
  <si>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</si>
  <si>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</si>
  <si>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</si>
  <si>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</si>
  <si>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</si>
  <si>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</si>
  <si>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</si>
  <si>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</si>
  <si>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</si>
  <si>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</si>
  <si>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</si>
  <si>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</si>
  <si>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</si>
  <si>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</si>
  <si>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</si>
  <si>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</si>
  <si>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</si>
  <si>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</si>
  <si>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</si>
  <si>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</si>
  <si>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</si>
  <si>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</si>
  <si>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</si>
  <si>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</si>
  <si>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</si>
  <si>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</si>
  <si>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</si>
  <si>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</si>
  <si>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</si>
  <si>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</si>
  <si>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</si>
  <si>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</si>
  <si>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</si>
  <si>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</si>
  <si>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</si>
  <si>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</si>
  <si>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</si>
  <si>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</si>
  <si>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</si>
  <si>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</si>
  <si>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</si>
  <si>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</si>
  <si>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</si>
  <si>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</si>
  <si>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</si>
  <si>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</si>
  <si>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</si>
  <si>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</si>
  <si>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</si>
  <si>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</si>
  <si>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</si>
  <si>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</si>
  <si>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</si>
  <si>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</si>
  <si>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</si>
  <si>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</si>
  <si>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</si>
  <si>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</si>
  <si>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</si>
  <si>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</si>
  <si>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</si>
  <si>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</si>
  <si>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</si>
  <si>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</si>
  <si>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</si>
  <si>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</si>
  <si>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</si>
  <si>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</si>
  <si>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</si>
  <si>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</si>
  <si>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</si>
  <si>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</si>
  <si>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</si>
  <si>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</si>
  <si>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</si>
  <si>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</si>
  <si>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</si>
  <si>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</si>
  <si>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</si>
  <si>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</si>
  <si>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</si>
  <si>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</si>
  <si>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</si>
  <si>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</si>
  <si>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</si>
  <si>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</si>
  <si>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</si>
  <si>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</si>
  <si>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</si>
  <si>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</si>
  <si>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</si>
  <si>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</si>
  <si>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</si>
  <si>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</si>
  <si>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</si>
  <si>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</si>
  <si>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</si>
  <si>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</si>
  <si>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</si>
  <si>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</si>
  <si>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</si>
  <si>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</si>
  <si>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</si>
  <si>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</si>
  <si>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</si>
  <si>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</si>
  <si>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</si>
  <si>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</si>
  <si>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</si>
  <si>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</si>
  <si>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</si>
  <si>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</si>
  <si>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</si>
  <si>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</si>
  <si>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</si>
  <si>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</si>
  <si>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</si>
  <si>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</si>
  <si>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</si>
  <si>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</si>
  <si>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</si>
  <si>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</si>
  <si>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</si>
  <si>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</si>
  <si>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</si>
  <si>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</si>
  <si>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</si>
  <si>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</si>
  <si>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</si>
  <si>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</si>
  <si>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</si>
  <si>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</si>
  <si>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</si>
  <si>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</si>
  <si>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</si>
  <si>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</si>
  <si>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</si>
  <si>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</si>
  <si>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</si>
  <si>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</si>
  <si>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</si>
  <si>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</si>
  <si>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</si>
  <si>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</si>
  <si>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</si>
  <si>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</si>
  <si>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</si>
  <si>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</si>
  <si>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</si>
  <si>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</si>
  <si>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</si>
  <si>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</si>
  <si>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</si>
  <si>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</si>
  <si>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</si>
  <si>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</si>
  <si>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</si>
  <si>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</si>
  <si>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</si>
  <si>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</si>
  <si>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</si>
  <si>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</si>
  <si>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</si>
  <si>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</si>
  <si>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</si>
  <si>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</si>
  <si>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</si>
  <si>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</si>
  <si>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</si>
  <si>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</si>
  <si>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</si>
  <si>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</si>
  <si>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</si>
  <si>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</si>
  <si>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</si>
  <si>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</si>
  <si>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</si>
  <si>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</si>
  <si>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</si>
  <si>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</si>
  <si>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</si>
  <si>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</si>
  <si>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</si>
  <si>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</si>
  <si>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</si>
  <si>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</si>
  <si>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</si>
  <si>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</si>
  <si>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</si>
  <si>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</si>
  <si>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</si>
  <si>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</si>
  <si>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</si>
  <si>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</si>
  <si>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</si>
  <si>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</si>
  <si>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</si>
  <si>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</si>
  <si>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</si>
  <si>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</si>
  <si>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</si>
  <si>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</si>
  <si>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</si>
  <si>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</si>
  <si>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</si>
  <si>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</si>
  <si>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</si>
  <si>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</si>
  <si>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</si>
  <si>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</si>
  <si>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</si>
  <si>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</si>
  <si>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</si>
  <si>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</si>
  <si>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</si>
  <si>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</si>
  <si>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</si>
  <si>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</si>
  <si>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</si>
  <si>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</si>
  <si>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</si>
  <si>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</si>
  <si>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</si>
  <si>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</si>
  <si>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</si>
  <si>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</si>
  <si>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</si>
  <si>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</si>
  <si>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</si>
  <si>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</si>
  <si>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</si>
  <si>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</si>
  <si>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</si>
  <si>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</si>
  <si>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</si>
  <si>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</si>
  <si>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</si>
  <si>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</si>
  <si>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</si>
  <si>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</si>
  <si>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</si>
  <si>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</si>
  <si>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</si>
  <si>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</si>
  <si>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</si>
  <si>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</si>
  <si>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</si>
  <si>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</si>
  <si>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</si>
  <si>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</si>
  <si>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</si>
  <si>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</si>
  <si>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</si>
  <si>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</si>
  <si>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</si>
  <si>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</si>
  <si>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</si>
  <si>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</si>
  <si>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</si>
  <si>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</si>
  <si>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</si>
  <si>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</si>
  <si>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</si>
  <si>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</si>
  <si>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</si>
  <si>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</si>
  <si>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</si>
  <si>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</si>
  <si>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</si>
  <si>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</si>
  <si>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</si>
  <si>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</si>
  <si>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</si>
  <si>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</si>
  <si>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</si>
  <si>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</si>
  <si>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</si>
  <si>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</si>
  <si>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</si>
  <si>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</si>
  <si>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</si>
  <si>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</si>
  <si>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</si>
  <si>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</si>
  <si>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</si>
  <si>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</si>
  <si>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</si>
  <si>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</si>
  <si>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</si>
  <si>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</si>
  <si>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</si>
  <si>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</si>
  <si>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</si>
  <si>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</si>
  <si>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</si>
  <si>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</si>
  <si>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</si>
  <si>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</si>
  <si>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</si>
  <si>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</si>
  <si>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</si>
  <si>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</si>
  <si>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</si>
  <si>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</si>
  <si>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</si>
  <si>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</si>
  <si>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</si>
  <si>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</si>
  <si>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</si>
  <si>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</si>
  <si>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</si>
  <si>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</si>
  <si>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</si>
  <si>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</si>
  <si>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</si>
  <si>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</si>
  <si>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</si>
  <si>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</si>
  <si>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</si>
  <si>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</si>
  <si>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</si>
  <si>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</si>
  <si>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</si>
  <si>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</si>
  <si>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</si>
  <si>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</si>
  <si>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</si>
  <si>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</si>
  <si>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</si>
  <si>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</si>
  <si>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</si>
  <si>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</si>
  <si>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</si>
  <si>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</si>
  <si>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</si>
  <si>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</si>
  <si>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</si>
  <si>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</si>
  <si>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</si>
  <si>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</si>
  <si>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</si>
  <si>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</si>
  <si>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</si>
  <si>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</si>
  <si>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</si>
  <si>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</si>
  <si>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</si>
  <si>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</si>
  <si>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</si>
  <si>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</si>
  <si>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</si>
  <si>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</si>
  <si>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</si>
  <si>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</si>
  <si>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</si>
  <si>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</si>
  <si>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</si>
  <si>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</si>
  <si>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</si>
  <si>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</si>
  <si>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</si>
  <si>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</si>
  <si>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</si>
  <si>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</si>
  <si>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</si>
  <si>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</si>
  <si>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</si>
  <si>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</si>
  <si>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</si>
  <si>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</si>
  <si>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</si>
  <si>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</si>
  <si>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</si>
  <si>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</si>
  <si>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</si>
  <si>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</si>
  <si>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</si>
  <si>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</si>
  <si>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</si>
  <si>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</si>
  <si>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</si>
  <si>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</si>
  <si>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</si>
  <si>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</si>
  <si>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</si>
  <si>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</si>
  <si>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</si>
  <si>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</si>
  <si>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</si>
  <si>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</si>
  <si>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</si>
  <si>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</si>
  <si>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</si>
  <si>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</si>
  <si>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</si>
  <si>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</si>
  <si>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</si>
  <si>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</si>
  <si>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</si>
  <si>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</si>
  <si>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</si>
  <si>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</si>
  <si>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</si>
  <si>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</si>
  <si>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</si>
  <si>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</si>
  <si>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</si>
  <si>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</si>
  <si>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</si>
  <si>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</si>
  <si>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</si>
  <si>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</si>
  <si>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</si>
  <si>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</si>
  <si>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</si>
  <si>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</si>
  <si>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</si>
  <si>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</si>
  <si>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</si>
  <si>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</si>
  <si>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</si>
  <si>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</si>
  <si>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</si>
  <si>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</si>
  <si>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</si>
  <si>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</si>
  <si>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</si>
  <si>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</si>
  <si>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</si>
  <si>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</si>
  <si>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</si>
  <si>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</si>
  <si>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</si>
  <si>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</si>
  <si>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</si>
  <si>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</si>
  <si>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</si>
  <si>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</si>
  <si>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</si>
  <si>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</si>
  <si>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</si>
  <si>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</si>
  <si>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</si>
  <si>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</si>
  <si>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</si>
  <si>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</si>
  <si>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</si>
  <si>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</si>
  <si>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</si>
  <si>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</si>
  <si>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</si>
  <si>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</si>
  <si>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</si>
  <si>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</si>
  <si>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</si>
  <si>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</si>
  <si>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</si>
  <si>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</si>
  <si>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</si>
  <si>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</si>
  <si>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</si>
  <si>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</si>
  <si>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</si>
  <si>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</si>
  <si>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</si>
  <si>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</si>
  <si>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</si>
  <si>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</si>
  <si>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</si>
  <si>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</si>
  <si>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</si>
  <si>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</si>
  <si>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</si>
  <si>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</si>
  <si>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</si>
  <si>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</si>
  <si>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</si>
  <si>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</si>
  <si>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</si>
  <si>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</si>
  <si>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</si>
  <si>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</si>
  <si>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</si>
  <si>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</si>
  <si>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</si>
  <si>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</si>
  <si>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</si>
  <si>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</si>
  <si>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</si>
  <si>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</si>
  <si>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</si>
  <si>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</si>
  <si>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</si>
  <si>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</si>
  <si>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</si>
  <si>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</si>
  <si>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</si>
  <si>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</si>
  <si>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</si>
  <si>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</si>
  <si>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</si>
  <si>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</si>
  <si>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</si>
  <si>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</si>
  <si>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</si>
  <si>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</si>
  <si>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</si>
  <si>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</si>
  <si>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</si>
  <si>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</si>
  <si>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</si>
  <si>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</si>
  <si>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</si>
  <si>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</si>
  <si>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</si>
  <si>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</si>
  <si>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</si>
  <si>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</si>
  <si>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</si>
  <si>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</si>
  <si>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</si>
  <si>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</si>
  <si>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</si>
  <si>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</si>
  <si>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</si>
  <si>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</si>
  <si>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</si>
  <si>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</si>
  <si>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</si>
  <si>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</si>
  <si>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</si>
  <si>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</si>
  <si>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</si>
  <si>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</si>
  <si>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</si>
  <si>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</si>
  <si>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</si>
  <si>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</si>
  <si>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</si>
  <si>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</si>
  <si>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</si>
  <si>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</si>
  <si>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</si>
  <si>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</si>
  <si>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</si>
  <si>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</si>
  <si>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</si>
  <si>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</si>
  <si>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</si>
  <si>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</si>
  <si>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</si>
  <si>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</si>
  <si>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</si>
  <si>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</si>
  <si>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</si>
  <si>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</si>
  <si>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</si>
  <si>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</si>
  <si>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</si>
  <si>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</si>
  <si>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</si>
  <si>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</si>
  <si>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</si>
  <si>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</si>
  <si>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</si>
  <si>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</si>
  <si>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</si>
  <si>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</si>
  <si>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</si>
  <si>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</si>
  <si>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</si>
  <si>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</si>
  <si>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</si>
  <si>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</si>
  <si>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</si>
  <si>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</si>
  <si>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</si>
  <si>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</si>
  <si>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</si>
  <si>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</si>
  <si>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</si>
  <si>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</si>
  <si>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</si>
  <si>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</si>
  <si>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</si>
  <si>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</si>
  <si>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</si>
  <si>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</si>
  <si>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</si>
  <si>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</si>
  <si>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</si>
  <si>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</si>
  <si>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</si>
  <si>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</si>
  <si>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</si>
  <si>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</si>
  <si>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</si>
  <si>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</si>
  <si>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</si>
  <si>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</si>
  <si>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</si>
  <si>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</si>
  <si>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</si>
  <si>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</si>
  <si>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</si>
  <si>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</si>
  <si>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</si>
  <si>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</si>
  <si>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</si>
  <si>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</si>
  <si>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</si>
  <si>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</si>
  <si>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</si>
  <si>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</si>
  <si>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</si>
  <si>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</si>
  <si>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</si>
  <si>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</si>
  <si>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</si>
  <si>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</si>
  <si>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</si>
  <si>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</si>
  <si>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</si>
  <si>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</si>
  <si>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</si>
  <si>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</si>
  <si>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</si>
  <si>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</si>
  <si>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</si>
  <si>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</si>
  <si>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</si>
  <si>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</si>
  <si>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</si>
  <si>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</si>
  <si>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</si>
  <si>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</si>
  <si>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</si>
  <si>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</si>
  <si>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</si>
  <si>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</si>
  <si>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</si>
  <si>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</si>
  <si>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</si>
  <si>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</si>
  <si>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</si>
  <si>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</si>
  <si>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</si>
  <si>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</si>
  <si>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</si>
  <si>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</si>
  <si>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</si>
  <si>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</si>
  <si>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</si>
  <si>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</si>
  <si>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</si>
  <si>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</si>
  <si>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</si>
  <si>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</si>
  <si>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</si>
  <si>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</si>
  <si>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</si>
  <si>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</si>
  <si>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</si>
  <si>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</si>
  <si>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</si>
  <si>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</si>
  <si>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</si>
  <si>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</si>
  <si>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</si>
  <si>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</si>
  <si>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</si>
  <si>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</si>
  <si>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</si>
  <si>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</si>
  <si>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</si>
  <si>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</si>
  <si>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</si>
  <si>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</si>
  <si>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</si>
  <si>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</si>
  <si>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</si>
  <si>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</si>
  <si>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</si>
  <si>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</si>
  <si>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</si>
  <si>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</si>
  <si>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</si>
  <si>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</si>
  <si>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</si>
  <si>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</si>
  <si>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</si>
  <si>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</si>
  <si>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</si>
  <si>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</si>
  <si>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</si>
  <si>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</si>
  <si>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</si>
  <si>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</si>
  <si>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</si>
  <si>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</si>
  <si>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</si>
  <si>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</si>
  <si>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</si>
  <si>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</si>
  <si>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</si>
  <si>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</si>
  <si>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</si>
  <si>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</si>
  <si>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</si>
  <si>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</si>
  <si>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</si>
  <si>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</si>
  <si>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</si>
  <si>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</si>
  <si>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</si>
  <si>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</si>
  <si>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</si>
  <si>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</si>
  <si>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</si>
  <si>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</si>
  <si>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</si>
  <si>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</si>
  <si>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</si>
  <si>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</si>
  <si>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</si>
  <si>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</si>
  <si>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</si>
  <si>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</si>
  <si>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</si>
  <si>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</si>
  <si>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</si>
  <si>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</si>
  <si>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</si>
  <si>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</si>
  <si>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</si>
  <si>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</si>
  <si>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</si>
  <si>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</si>
  <si>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</si>
  <si>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</si>
  <si>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</si>
  <si>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</si>
  <si>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</si>
  <si>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</si>
  <si>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</si>
  <si>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</si>
  <si>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</si>
  <si>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</si>
  <si>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</si>
  <si>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</si>
  <si>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</si>
  <si>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</si>
  <si>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</si>
  <si>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</si>
  <si>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</si>
  <si>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</si>
  <si>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</si>
  <si>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</si>
  <si>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</si>
  <si>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</si>
  <si>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</si>
  <si>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</si>
  <si>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</si>
  <si>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</si>
  <si>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</si>
  <si>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</si>
  <si>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</si>
  <si>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</si>
  <si>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</si>
  <si>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</si>
  <si>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</si>
  <si>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</si>
  <si>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</si>
  <si>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</si>
  <si>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</si>
  <si>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</si>
  <si>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</si>
  <si>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</si>
  <si>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</si>
  <si>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</si>
  <si>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</si>
  <si>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</si>
  <si>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</si>
  <si>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</si>
  <si>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</si>
  <si>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</si>
  <si>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</si>
  <si>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</si>
  <si>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</si>
  <si>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</si>
  <si>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</si>
  <si>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</si>
  <si>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</si>
  <si>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</si>
  <si>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</si>
  <si>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</si>
  <si>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</si>
  <si>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</si>
  <si>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</si>
  <si>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</si>
  <si>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</si>
  <si>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</si>
  <si>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</si>
  <si>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</si>
  <si>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</si>
  <si>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</si>
  <si>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</si>
  <si>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</si>
  <si>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</si>
  <si>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</si>
  <si>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</si>
  <si>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</si>
  <si>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</si>
  <si>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</si>
  <si>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</si>
  <si>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</si>
  <si>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</si>
  <si>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</si>
  <si>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</si>
  <si>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</si>
  <si>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</si>
  <si>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</si>
  <si>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</si>
  <si>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</si>
  <si>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</si>
  <si>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</si>
  <si>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</si>
  <si>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</si>
  <si>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</si>
  <si>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</si>
  <si>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</si>
  <si>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</si>
  <si>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</si>
  <si>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</si>
  <si>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</si>
  <si>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</si>
  <si>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</si>
  <si>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</si>
  <si>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</si>
  <si>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</si>
  <si>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</si>
  <si>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</si>
  <si>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</si>
  <si>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</si>
  <si>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</si>
  <si>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</si>
  <si>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</si>
  <si>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</si>
  <si>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</si>
  <si>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</si>
  <si>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</si>
  <si>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</si>
  <si>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</si>
  <si>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</si>
  <si>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</si>
  <si>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</si>
  <si>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</si>
  <si>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</si>
  <si>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</si>
  <si>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</si>
  <si>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</si>
  <si>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</si>
  <si>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</si>
  <si>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</si>
  <si>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</si>
  <si>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</si>
  <si>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</si>
  <si>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</si>
  <si>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</si>
  <si>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</si>
  <si>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</si>
  <si>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</si>
  <si>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</si>
  <si>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</si>
  <si>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</si>
  <si>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</si>
  <si>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</si>
  <si>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</si>
  <si>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</si>
  <si>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</si>
  <si>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</si>
  <si>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</si>
  <si>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</si>
  <si>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</si>
  <si>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</si>
  <si>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</si>
  <si>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</si>
  <si>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</si>
  <si>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</si>
  <si>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</si>
  <si>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</si>
  <si>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</si>
  <si>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</si>
  <si>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</si>
  <si>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</si>
  <si>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</si>
  <si>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</si>
  <si>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</si>
  <si>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</si>
  <si>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</si>
  <si>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</si>
  <si>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</si>
  <si>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</si>
  <si>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</si>
  <si>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</si>
  <si>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</si>
  <si>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</si>
  <si>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</si>
  <si>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</si>
  <si>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</si>
  <si>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</si>
  <si>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</si>
  <si>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</si>
  <si>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</si>
  <si>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</si>
  <si>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</si>
  <si>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</si>
  <si>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</si>
  <si>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</si>
  <si>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</si>
  <si>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</si>
  <si>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</si>
  <si>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</si>
  <si>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</si>
  <si>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</si>
  <si>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</si>
  <si>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</si>
  <si>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</si>
  <si>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</si>
  <si>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</si>
  <si>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</si>
  <si>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</si>
  <si>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</si>
  <si>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</si>
  <si>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</si>
  <si>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</si>
  <si>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</si>
  <si>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</si>
  <si>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</si>
  <si>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</si>
  <si>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</si>
  <si>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</si>
  <si>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</si>
  <si>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</si>
  <si>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</si>
  <si>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</si>
  <si>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</si>
  <si>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</si>
  <si>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</si>
  <si>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</si>
  <si>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</si>
  <si>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</si>
  <si>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</si>
  <si>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</si>
  <si>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</si>
  <si>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</si>
  <si>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</si>
  <si>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</si>
  <si>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</si>
  <si>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</si>
  <si>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</si>
  <si>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</si>
  <si>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</si>
  <si>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</si>
  <si>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</si>
  <si>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</si>
  <si>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</si>
  <si>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</si>
  <si>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</si>
  <si>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</si>
  <si>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</si>
  <si>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</si>
  <si>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</si>
  <si>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</si>
  <si>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</si>
  <si>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</si>
  <si>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</si>
  <si>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</si>
  <si>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</si>
  <si>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</si>
  <si>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</si>
  <si>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</si>
  <si>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</si>
  <si>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</si>
  <si>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</si>
  <si>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</si>
  <si>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</si>
  <si>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</si>
  <si>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</si>
  <si>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</si>
  <si>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</si>
  <si>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</si>
  <si>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</si>
  <si>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</si>
  <si>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</si>
  <si>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</si>
  <si>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</si>
  <si>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</si>
  <si>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</si>
  <si>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</si>
  <si>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</si>
  <si>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</si>
  <si>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</si>
  <si>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</si>
  <si>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</si>
  <si>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</si>
  <si>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</si>
  <si>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</si>
  <si>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</si>
  <si>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</si>
  <si>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</si>
  <si>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</si>
  <si>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</si>
  <si>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</si>
  <si>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</si>
  <si>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</si>
  <si>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</si>
  <si>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</si>
  <si>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</si>
  <si>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</si>
  <si>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</si>
  <si>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</si>
  <si>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</si>
  <si>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</si>
  <si>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</si>
  <si>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</si>
  <si>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</si>
  <si>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</si>
  <si>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</si>
  <si>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</si>
  <si>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</si>
  <si>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</si>
  <si>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</si>
  <si>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</si>
  <si>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</si>
  <si>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</si>
  <si>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</si>
  <si>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</si>
  <si>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</si>
  <si>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</si>
  <si>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</si>
  <si>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</si>
  <si>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</si>
  <si>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</si>
  <si>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</si>
  <si>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</si>
  <si>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</si>
  <si>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</si>
  <si>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</si>
  <si>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</si>
  <si>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</si>
  <si>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</si>
  <si>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</si>
  <si>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</si>
  <si>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</si>
  <si>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</si>
  <si>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</si>
  <si>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</si>
  <si>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</si>
  <si>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</si>
  <si>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</si>
  <si>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</si>
  <si>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</si>
  <si>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</si>
  <si>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</si>
  <si>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</si>
  <si>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</si>
  <si>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</si>
  <si>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</si>
  <si>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</si>
  <si>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</si>
  <si>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</si>
  <si>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</si>
  <si>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</si>
  <si>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</si>
  <si>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</si>
  <si>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</si>
  <si>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</si>
  <si>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</si>
  <si>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</si>
  <si>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</si>
  <si>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</si>
  <si>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</si>
  <si>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</si>
  <si>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</si>
  <si>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</si>
  <si>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</si>
  <si>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</si>
  <si>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</si>
  <si>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</si>
  <si>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</si>
  <si>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</si>
  <si>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</si>
  <si>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</si>
  <si>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</si>
  <si>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</si>
  <si>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</si>
  <si>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</si>
  <si>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</si>
  <si>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</si>
  <si>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</si>
  <si>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</si>
  <si>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</si>
  <si>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</si>
  <si>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</si>
  <si>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</si>
  <si>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</si>
  <si>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</si>
  <si>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</si>
  <si>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</si>
  <si>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</si>
  <si>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</si>
  <si>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</si>
  <si>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</si>
  <si>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</si>
  <si>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</si>
  <si>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</si>
  <si>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</si>
  <si>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</si>
  <si>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</si>
  <si>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</si>
  <si>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</si>
  <si>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</si>
  <si>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</si>
  <si>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</si>
  <si>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</si>
  <si>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</si>
  <si>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</si>
  <si>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</si>
  <si>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</si>
  <si>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</si>
  <si>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</si>
  <si>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</si>
  <si>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</si>
  <si>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</si>
  <si>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</si>
  <si>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</si>
  <si>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</si>
  <si>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</si>
  <si>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</si>
  <si>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</si>
  <si>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</si>
  <si>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</si>
  <si>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</si>
  <si>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</si>
  <si>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</si>
  <si>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</si>
  <si>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</si>
  <si>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</si>
  <si>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</si>
  <si>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</si>
  <si>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</si>
  <si>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</si>
  <si>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</si>
  <si>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</si>
  <si>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</si>
  <si>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</si>
  <si>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</si>
  <si>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</si>
  <si>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</si>
  <si>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</si>
  <si>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</si>
  <si>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</si>
  <si>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</si>
  <si>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</si>
  <si>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</si>
  <si>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</si>
  <si>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</si>
  <si>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</si>
  <si>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</si>
  <si>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</si>
  <si>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</si>
  <si>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</si>
  <si>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</si>
  <si>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</si>
  <si>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</si>
  <si>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</si>
  <si>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</si>
  <si>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</si>
  <si>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</si>
  <si>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</si>
  <si>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</si>
  <si>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</si>
  <si>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</si>
  <si>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</si>
  <si>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</si>
  <si>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</si>
  <si>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</si>
  <si>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</si>
  <si>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</si>
  <si>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</si>
  <si>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</si>
  <si>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</si>
  <si>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</si>
  <si>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</si>
  <si>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</si>
  <si>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</si>
  <si>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</si>
  <si>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</si>
  <si>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</si>
  <si>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</si>
  <si>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</si>
  <si>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</si>
  <si>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</si>
  <si>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</si>
  <si>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</si>
  <si>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</si>
  <si>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</si>
  <si>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</si>
  <si>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</si>
  <si>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</si>
  <si>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</si>
  <si>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</si>
  <si>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</si>
  <si>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</si>
  <si>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</si>
  <si>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</si>
  <si>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</si>
  <si>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</si>
  <si>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</si>
  <si>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</si>
  <si>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</si>
  <si>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</si>
  <si>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</si>
  <si>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</si>
  <si>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</si>
  <si>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</si>
  <si>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</si>
  <si>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</si>
  <si>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</si>
  <si>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</si>
  <si>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</si>
  <si>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</si>
  <si>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</si>
  <si>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</si>
  <si>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</si>
  <si>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</si>
  <si>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</si>
  <si>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</si>
  <si>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</si>
  <si>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</si>
  <si>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</si>
  <si>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</si>
  <si>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</si>
  <si>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</si>
  <si>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</si>
  <si>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</si>
  <si>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</si>
  <si>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</si>
  <si>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</si>
  <si>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</si>
  <si>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</si>
  <si>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</si>
  <si>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</si>
  <si>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</si>
  <si>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</si>
  <si>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</si>
  <si>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</si>
  <si>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</si>
  <si>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</si>
  <si>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</si>
  <si>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</si>
  <si>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</si>
  <si>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</si>
  <si>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</si>
  <si>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</si>
  <si>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</si>
  <si>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</si>
  <si>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</si>
  <si>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</si>
  <si>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</si>
  <si>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</si>
  <si>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</si>
  <si>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</si>
  <si>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</si>
  <si>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</si>
  <si>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</si>
  <si>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</si>
  <si>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</si>
  <si>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</si>
  <si>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</si>
  <si>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</si>
  <si>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</si>
  <si>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</si>
  <si>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</si>
  <si>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</si>
  <si>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</si>
  <si>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</si>
  <si>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</si>
  <si>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</si>
  <si>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</si>
  <si>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</si>
  <si>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</si>
  <si>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</si>
  <si>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</si>
  <si>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</si>
  <si>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</si>
  <si>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</si>
  <si>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</si>
  <si>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</si>
  <si>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</si>
  <si>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</si>
  <si>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</si>
  <si>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</si>
  <si>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</si>
  <si>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</si>
  <si>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</si>
  <si>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</si>
  <si>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</si>
  <si>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</si>
  <si>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</si>
  <si>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</si>
  <si>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</si>
  <si>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</si>
  <si>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</si>
  <si>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</si>
  <si>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</si>
  <si>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</si>
  <si>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</si>
  <si>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</si>
  <si>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</si>
  <si>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</si>
  <si>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</si>
  <si>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</si>
  <si>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</si>
  <si>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</si>
  <si>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</si>
  <si>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</si>
  <si>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</si>
  <si>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</si>
  <si>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</si>
  <si>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</si>
  <si>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</si>
  <si>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</si>
  <si>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</si>
  <si>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</si>
  <si>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</si>
  <si>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</si>
  <si>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</si>
  <si>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</si>
  <si>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</si>
  <si>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</si>
  <si>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</si>
  <si>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</si>
  <si>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</si>
  <si>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</si>
  <si>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</si>
  <si>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</si>
  <si>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</si>
  <si>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</si>
  <si>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</si>
  <si>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</si>
  <si>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</si>
  <si>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</si>
  <si>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</si>
  <si>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</si>
  <si>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</si>
  <si>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</si>
  <si>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</si>
  <si>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</si>
  <si>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</si>
  <si>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</si>
  <si>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</si>
  <si>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</si>
  <si>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</si>
  <si>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</si>
  <si>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</si>
  <si>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</si>
  <si>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</si>
  <si>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</si>
  <si>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</si>
  <si>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</si>
  <si>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</si>
  <si>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</si>
  <si>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</si>
  <si>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</si>
  <si>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</si>
  <si>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</si>
  <si>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</si>
  <si>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</si>
  <si>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</si>
  <si>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</si>
  <si>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</si>
  <si>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</si>
  <si>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</si>
  <si>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</si>
  <si>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</si>
  <si>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</si>
  <si>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</si>
  <si>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</si>
  <si>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</si>
  <si>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</si>
  <si>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</si>
  <si>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</si>
  <si>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</si>
  <si>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</si>
  <si>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</si>
  <si>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</si>
  <si>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</si>
  <si>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</si>
  <si>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</si>
  <si>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</si>
  <si>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</si>
  <si>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</si>
  <si>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</si>
  <si>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</si>
  <si>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</si>
  <si>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</si>
  <si>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</si>
  <si>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</si>
  <si>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</si>
  <si>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</si>
  <si>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</si>
  <si>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</si>
  <si>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</si>
  <si>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</si>
  <si>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</si>
  <si>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</si>
  <si>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</si>
  <si>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</si>
  <si>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</si>
  <si>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</si>
  <si>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</si>
  <si>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</si>
  <si>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</si>
  <si>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</si>
  <si>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</si>
  <si>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</si>
  <si>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</si>
  <si>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</si>
  <si>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</si>
  <si>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</si>
  <si>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</si>
  <si>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</si>
  <si>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</si>
  <si>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</si>
  <si>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</si>
  <si>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</si>
  <si>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</si>
  <si>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</si>
  <si>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</si>
  <si>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</si>
  <si>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</si>
  <si>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</si>
  <si>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</si>
  <si>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</si>
  <si>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</si>
  <si>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</si>
  <si>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</si>
  <si>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</si>
  <si>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</si>
  <si>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</si>
  <si>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</si>
  <si>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</si>
  <si>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</si>
  <si>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</si>
  <si>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</si>
  <si>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</si>
  <si>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</si>
  <si>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</si>
  <si>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</si>
  <si>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</si>
  <si>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</si>
  <si>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</si>
  <si>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</si>
  <si>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</si>
  <si>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</si>
  <si>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</si>
  <si>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</si>
  <si>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</si>
  <si>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</si>
  <si>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</si>
  <si>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</si>
  <si>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</si>
  <si>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</si>
  <si>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</si>
  <si>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</si>
  <si>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</si>
  <si>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</si>
  <si>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</si>
  <si>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</si>
  <si>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</si>
  <si>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</si>
  <si>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</si>
  <si>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</si>
  <si>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</si>
  <si>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</si>
  <si>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</si>
  <si>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</si>
  <si>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</si>
  <si>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</si>
  <si>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</si>
  <si>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</si>
  <si>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</si>
  <si>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</si>
  <si>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</si>
  <si>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</si>
  <si>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</si>
  <si>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</si>
  <si>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</si>
  <si>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</si>
  <si>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</si>
  <si>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</si>
  <si>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</si>
  <si>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</si>
  <si>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</si>
  <si>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</si>
  <si>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</si>
  <si>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</si>
  <si>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</si>
  <si>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</si>
  <si>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</si>
  <si>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</si>
  <si>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</si>
  <si>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</si>
  <si>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</si>
  <si>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</si>
  <si>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</si>
  <si>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</si>
  <si>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</si>
  <si>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</si>
  <si>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</si>
  <si>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</si>
  <si>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</si>
  <si>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</si>
  <si>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</si>
  <si>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</si>
  <si>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</si>
  <si>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</si>
  <si>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</si>
  <si>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</si>
  <si>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</si>
  <si>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</si>
  <si>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</si>
  <si>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</si>
  <si>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</si>
  <si>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</si>
  <si>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</si>
  <si>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</si>
  <si>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</si>
  <si>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</si>
  <si>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</si>
  <si>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</si>
  <si>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</si>
  <si>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</si>
  <si>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</si>
  <si>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</si>
  <si>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</si>
  <si>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</si>
  <si>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</si>
  <si>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</si>
  <si>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</si>
  <si>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</si>
  <si>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</si>
  <si>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</si>
  <si>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</si>
  <si>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</si>
  <si>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</si>
  <si>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</si>
  <si>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</si>
  <si>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</si>
  <si>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</si>
  <si>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</si>
  <si>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</si>
  <si>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</si>
  <si>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</si>
  <si>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</si>
  <si>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</si>
  <si>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</si>
  <si>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</si>
  <si>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</si>
  <si>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</si>
  <si>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</si>
  <si>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</si>
  <si>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</si>
  <si>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</si>
  <si>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</si>
  <si>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</si>
  <si>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</si>
  <si>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</si>
  <si>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</si>
  <si>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</si>
  <si>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</si>
  <si>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</si>
  <si>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</si>
  <si>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</si>
  <si>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</si>
  <si>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</si>
  <si>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</si>
  <si>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</si>
  <si>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</si>
  <si>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</si>
  <si>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</si>
  <si>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</si>
  <si>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</si>
  <si>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</si>
  <si>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</si>
  <si>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</si>
  <si>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</si>
  <si>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</si>
  <si>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</si>
  <si>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</si>
  <si>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</si>
  <si>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</si>
  <si>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</si>
  <si>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</si>
  <si>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</si>
  <si>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</si>
  <si>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</si>
  <si>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</si>
  <si>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</si>
  <si>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</si>
  <si>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</si>
  <si>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</si>
  <si>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</si>
  <si>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</si>
  <si>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</si>
  <si>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</si>
  <si>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</si>
  <si>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</si>
  <si>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</si>
  <si>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</si>
  <si>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</si>
  <si>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</si>
  <si>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</si>
  <si>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</si>
  <si>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</si>
  <si>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</si>
  <si>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</si>
  <si>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</si>
  <si>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</si>
  <si>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</si>
  <si>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</si>
  <si>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</si>
  <si>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</si>
  <si>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</si>
  <si>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</si>
  <si>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</si>
  <si>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</si>
  <si>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</si>
  <si>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</si>
  <si>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</si>
  <si>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</si>
  <si>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</si>
  <si>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</si>
  <si>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</si>
  <si>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</si>
  <si>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</si>
  <si>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</si>
  <si>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</si>
  <si>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</si>
  <si>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</si>
  <si>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</si>
  <si>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</si>
  <si>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</si>
  <si>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</si>
  <si>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</si>
  <si>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</si>
  <si>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</si>
  <si>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</si>
  <si>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</si>
  <si>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</si>
  <si>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</si>
  <si>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</si>
  <si>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</si>
  <si>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</si>
  <si>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</si>
  <si>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</si>
  <si>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</si>
  <si>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</si>
  <si>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</si>
  <si>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</si>
  <si>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</si>
  <si>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</si>
  <si>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</si>
  <si>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</si>
  <si>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</si>
  <si>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</si>
  <si>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</si>
  <si>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</si>
  <si>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</si>
  <si>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</si>
  <si>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</si>
  <si>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</si>
  <si>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</si>
  <si>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</si>
  <si>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</si>
  <si>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</si>
  <si>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</si>
  <si>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</si>
  <si>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</si>
  <si>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</si>
  <si>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</si>
  <si>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</si>
  <si>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</si>
  <si>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</si>
  <si>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</si>
  <si>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</si>
  <si>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</si>
  <si>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</si>
  <si>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</si>
  <si>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</si>
  <si>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</si>
  <si>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</si>
  <si>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</si>
  <si>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</si>
  <si>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</si>
  <si>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</si>
  <si>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</si>
  <si>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</si>
  <si>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</si>
  <si>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</si>
  <si>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</si>
  <si>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</si>
  <si>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</si>
  <si>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</si>
  <si>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</si>
  <si>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</si>
  <si>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</si>
  <si>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</si>
  <si>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</si>
  <si>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</si>
  <si>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</si>
  <si>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</si>
  <si>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</si>
  <si>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</si>
  <si>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</si>
  <si>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</si>
  <si>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</si>
  <si>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</si>
  <si>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</si>
  <si>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</si>
  <si>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</si>
  <si>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</si>
  <si>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</si>
  <si>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</si>
  <si>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</si>
  <si>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</si>
  <si>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</si>
  <si>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</si>
  <si>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</si>
  <si>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</si>
  <si>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</si>
  <si>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</si>
  <si>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</si>
  <si>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</si>
  <si>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</si>
  <si>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</si>
  <si>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</si>
  <si>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</si>
  <si>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</si>
  <si>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</si>
  <si>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</si>
  <si>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</si>
  <si>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</si>
  <si>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</si>
  <si>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</si>
  <si>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</si>
  <si>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</si>
  <si>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</si>
  <si>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</si>
  <si>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</si>
  <si>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</si>
  <si>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</si>
  <si>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</si>
  <si>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</si>
  <si>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</si>
  <si>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</si>
  <si>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</si>
  <si>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</si>
  <si>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</si>
  <si>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</si>
  <si>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</si>
  <si>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</si>
  <si>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</si>
  <si>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</si>
  <si>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</si>
  <si>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</si>
  <si>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</si>
  <si>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</si>
  <si>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</si>
  <si>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</si>
  <si>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</si>
  <si>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</si>
  <si>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</si>
  <si>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</si>
  <si>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</si>
  <si>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</si>
  <si>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</si>
  <si>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</si>
  <si>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</si>
  <si>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</si>
  <si>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</si>
  <si>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</si>
  <si>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</si>
  <si>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</si>
  <si>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</si>
  <si>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</si>
  <si>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</si>
  <si>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</si>
  <si>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</si>
  <si>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</si>
  <si>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</si>
  <si>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</si>
  <si>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</si>
  <si>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</si>
  <si>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</si>
  <si>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</si>
  <si>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</si>
  <si>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</si>
  <si>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</si>
  <si>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</si>
  <si>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</si>
  <si>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</si>
  <si>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</si>
  <si>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</si>
  <si>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</si>
  <si>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</si>
  <si>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</si>
  <si>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</si>
  <si>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</si>
  <si>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</si>
  <si>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</si>
  <si>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</si>
  <si>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</si>
  <si>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</si>
  <si>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</si>
  <si>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</si>
  <si>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</si>
  <si>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</si>
  <si>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</si>
  <si>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</si>
  <si>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</si>
  <si>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</si>
  <si>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</si>
  <si>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</si>
  <si>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</si>
  <si>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</si>
  <si>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</si>
  <si>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</si>
  <si>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</si>
  <si>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</si>
  <si>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</si>
  <si>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</si>
  <si>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</si>
  <si>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</si>
  <si>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</si>
  <si>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</si>
  <si>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</si>
  <si>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</si>
  <si>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</si>
  <si>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</si>
  <si>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</si>
  <si>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</si>
  <si>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</si>
  <si>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</si>
  <si>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</si>
  <si>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</si>
  <si>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</si>
  <si>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</si>
  <si>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</si>
  <si>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</si>
  <si>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</si>
  <si>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</si>
  <si>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</si>
  <si>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</si>
  <si>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</si>
  <si>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</si>
  <si>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</si>
  <si>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</si>
  <si>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</si>
  <si>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</si>
  <si>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</si>
  <si>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</si>
  <si>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</si>
  <si>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</si>
  <si>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</si>
  <si>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</si>
  <si>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</si>
  <si>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</si>
  <si>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</si>
  <si>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</si>
  <si>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</si>
  <si>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</si>
  <si>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</si>
  <si>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</si>
  <si>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</si>
  <si>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</si>
  <si>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</si>
  <si>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</si>
  <si>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</si>
  <si>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</si>
  <si>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</si>
  <si>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</si>
  <si>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</si>
  <si>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</si>
  <si>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</si>
  <si>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</si>
  <si>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</si>
  <si>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</si>
  <si>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</si>
  <si>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</si>
  <si>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</si>
  <si>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</si>
  <si>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</si>
  <si>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</si>
  <si>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</si>
  <si>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</si>
  <si>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</si>
  <si>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</si>
  <si>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</si>
  <si>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</si>
  <si>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</si>
  <si>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</si>
  <si>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</si>
  <si>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</si>
  <si>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</si>
  <si>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</si>
  <si>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</si>
  <si>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</si>
  <si>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</si>
  <si>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</si>
  <si>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</si>
  <si>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</si>
  <si>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</si>
  <si>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</si>
  <si>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</si>
  <si>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</si>
  <si>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</si>
  <si>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</si>
  <si>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</si>
  <si>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</si>
  <si>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</si>
  <si>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</si>
  <si>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</si>
  <si>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</si>
  <si>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</si>
  <si>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</si>
  <si>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</si>
  <si>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</si>
  <si>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</si>
  <si>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</si>
  <si>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</si>
  <si>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</si>
  <si>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</si>
  <si>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</si>
  <si>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</si>
  <si>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</si>
  <si>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</si>
  <si>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</si>
  <si>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</si>
  <si>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</si>
  <si>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</si>
  <si>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</si>
  <si>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</si>
  <si>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</si>
  <si>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</si>
  <si>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</si>
  <si>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</si>
  <si>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</si>
  <si>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</si>
  <si>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</si>
  <si>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</si>
  <si>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</si>
  <si>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</si>
  <si>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</si>
  <si>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</si>
  <si>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</si>
  <si>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</si>
  <si>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</si>
  <si>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</si>
  <si>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</si>
  <si>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</si>
  <si>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</si>
  <si>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</si>
  <si>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</si>
  <si>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</si>
  <si>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</si>
  <si>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</si>
  <si>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</si>
  <si>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</si>
  <si>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</si>
  <si>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</si>
  <si>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</si>
  <si>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</si>
  <si>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</si>
  <si>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</si>
  <si>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</si>
  <si>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</si>
  <si>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</si>
  <si>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</si>
  <si>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</si>
  <si>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</si>
  <si>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</si>
  <si>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</si>
  <si>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</si>
  <si>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</si>
  <si>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</si>
  <si>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</si>
  <si>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</si>
  <si>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</si>
  <si>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</si>
  <si>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</si>
  <si>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</si>
  <si>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</si>
  <si>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</si>
  <si>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</si>
  <si>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</si>
  <si>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</si>
  <si>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</si>
  <si>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</si>
  <si>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</si>
  <si>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</si>
  <si>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</si>
  <si>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</si>
  <si>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</si>
  <si>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</si>
  <si>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</si>
  <si>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</si>
  <si>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</si>
  <si>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</si>
  <si>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</si>
  <si>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</si>
  <si>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</si>
  <si>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</si>
  <si>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</si>
  <si>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</si>
  <si>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</si>
  <si>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</si>
  <si>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</si>
  <si>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</si>
  <si>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</si>
  <si>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</si>
  <si>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</si>
  <si>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</si>
  <si>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</si>
  <si>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</si>
  <si>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</si>
  <si>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</si>
  <si>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</si>
  <si>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</si>
  <si>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</si>
  <si>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</si>
  <si>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</si>
  <si>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</si>
  <si>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</si>
  <si>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</si>
  <si>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</si>
  <si>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</si>
  <si>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</si>
  <si>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</si>
  <si>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</si>
  <si>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</si>
  <si>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</si>
  <si>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</si>
  <si>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</si>
  <si>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</si>
  <si>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</si>
  <si>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</si>
  <si>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</si>
  <si>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</si>
  <si>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</si>
  <si>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</si>
  <si>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</si>
  <si>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</si>
  <si>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</si>
  <si>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</si>
  <si>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</si>
  <si>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</si>
  <si>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</si>
  <si>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</si>
  <si>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</si>
  <si>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</si>
  <si>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</si>
  <si>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</si>
  <si>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</si>
  <si>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</si>
  <si>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</si>
  <si>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</si>
  <si>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</si>
  <si>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</si>
  <si>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</si>
  <si>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</si>
  <si>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</si>
  <si>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</si>
  <si>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</si>
  <si>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</si>
  <si>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</si>
  <si>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</si>
  <si>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</si>
  <si>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</si>
  <si>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</si>
  <si>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</si>
  <si>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</si>
  <si>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</si>
  <si>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</si>
  <si>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</si>
  <si>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</si>
  <si>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</si>
  <si>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</si>
  <si>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</si>
  <si>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</si>
  <si>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</si>
  <si>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</si>
  <si>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</si>
  <si>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</si>
  <si>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</si>
  <si>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</si>
  <si>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</si>
  <si>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</si>
  <si>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</si>
  <si>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</si>
  <si>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</si>
  <si>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</si>
  <si>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</si>
  <si>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</si>
  <si>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</si>
  <si>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</si>
  <si>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</si>
  <si>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</si>
  <si>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</si>
  <si>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</si>
  <si>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</si>
  <si>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</si>
  <si>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</si>
  <si>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</si>
  <si>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</si>
  <si>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</si>
  <si>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</si>
  <si>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</si>
  <si>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</si>
  <si>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</si>
  <si>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</si>
  <si>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</si>
  <si>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</si>
  <si>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</si>
  <si>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</si>
  <si>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</si>
  <si>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</si>
  <si>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</si>
  <si>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</si>
  <si>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</si>
  <si>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</si>
  <si>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</si>
  <si>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</si>
  <si>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</si>
  <si>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</si>
  <si>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</si>
  <si>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</si>
  <si>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</si>
  <si>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</si>
  <si>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</si>
  <si>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</si>
  <si>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</si>
  <si>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</si>
  <si>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</si>
  <si>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</si>
  <si>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</si>
  <si>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</si>
  <si>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</si>
  <si>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</si>
  <si>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</si>
  <si>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</si>
  <si>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</si>
  <si>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</si>
  <si>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</si>
  <si>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</si>
  <si>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</si>
  <si>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</si>
  <si>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</si>
  <si>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</si>
  <si>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</si>
  <si>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</si>
  <si>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</si>
  <si>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</si>
  <si>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</si>
  <si>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</si>
  <si>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</si>
  <si>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</si>
  <si>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</si>
  <si>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</si>
  <si>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</si>
  <si>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</si>
  <si>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</si>
  <si>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</si>
  <si>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</si>
  <si>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</si>
  <si>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</si>
  <si>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</si>
  <si>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</si>
  <si>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</si>
  <si>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</si>
  <si>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</si>
  <si>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</si>
  <si>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</si>
  <si>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</si>
  <si>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</si>
  <si>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</si>
  <si>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</si>
  <si>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</si>
  <si>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</si>
  <si>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</si>
  <si>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</si>
  <si>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</si>
  <si>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</si>
  <si>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</si>
  <si>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</si>
  <si>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</si>
  <si>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</si>
  <si>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</si>
  <si>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</si>
  <si>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</si>
  <si>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</si>
  <si>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</si>
  <si>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</si>
  <si>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</si>
  <si>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</si>
  <si>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</si>
  <si>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</si>
  <si>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</si>
  <si>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</si>
  <si>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</si>
  <si>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</si>
  <si>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</si>
  <si>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</si>
  <si>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</si>
  <si>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</si>
  <si>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</si>
  <si>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</si>
  <si>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</si>
  <si>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</si>
  <si>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</si>
  <si>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</si>
  <si>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</si>
  <si>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</si>
  <si>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</si>
  <si>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</si>
  <si>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</si>
  <si>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</si>
  <si>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</si>
  <si>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</si>
  <si>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</si>
  <si>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</si>
  <si>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</si>
  <si>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</si>
  <si>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</si>
  <si>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</si>
  <si>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</si>
  <si>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</si>
  <si>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</si>
  <si>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</si>
  <si>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</si>
  <si>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</si>
  <si>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</si>
  <si>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</si>
  <si>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</si>
  <si>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</si>
  <si>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</si>
  <si>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</si>
  <si>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</si>
  <si>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</si>
  <si>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</si>
  <si>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</si>
  <si>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</si>
  <si>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</si>
  <si>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</si>
  <si>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</si>
  <si>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</si>
  <si>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</si>
  <si>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</si>
  <si>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</si>
  <si>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</si>
  <si>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</si>
  <si>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</si>
  <si>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</si>
  <si>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</si>
  <si>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</si>
  <si>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</si>
  <si>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</si>
  <si>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</si>
  <si>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</si>
  <si>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</si>
  <si>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</si>
  <si>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</si>
  <si>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</si>
  <si>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</si>
  <si>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</si>
  <si>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</si>
  <si>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</si>
  <si>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</si>
  <si>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</si>
  <si>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</si>
  <si>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</si>
  <si>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</si>
  <si>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</si>
  <si>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</si>
  <si>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</si>
  <si>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</si>
  <si>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</si>
  <si>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</si>
  <si>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</si>
  <si>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</si>
  <si>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</si>
  <si>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</si>
  <si>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</si>
  <si>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</si>
  <si>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</si>
  <si>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</si>
  <si>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</si>
  <si>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</si>
  <si>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</si>
  <si>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</si>
  <si>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</si>
  <si>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</si>
  <si>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</si>
  <si>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</si>
  <si>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</si>
  <si>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</si>
  <si>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</si>
  <si>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</si>
  <si>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</si>
  <si>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</si>
  <si>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</si>
  <si>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</si>
  <si>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</si>
  <si>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</si>
  <si>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</si>
  <si>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</si>
  <si>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</si>
  <si>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</si>
  <si>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</si>
  <si>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</si>
  <si>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</si>
  <si>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</si>
  <si>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</si>
  <si>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</si>
  <si>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</si>
  <si>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</si>
  <si>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</si>
  <si>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</si>
  <si>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</si>
  <si>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</si>
  <si>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</si>
  <si>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</si>
  <si>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</si>
  <si>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</si>
  <si>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</si>
  <si>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</si>
  <si>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</si>
  <si>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</si>
  <si>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</si>
  <si>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</si>
  <si>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</si>
  <si>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</si>
  <si>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</si>
  <si>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</si>
  <si>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</si>
  <si>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</si>
  <si>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</si>
  <si>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</si>
  <si>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</si>
  <si>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</si>
  <si>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</si>
  <si>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</si>
  <si>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</si>
  <si>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</si>
  <si>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</si>
  <si>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</si>
  <si>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</si>
  <si>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</si>
  <si>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</si>
  <si>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</si>
  <si>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</si>
  <si>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</si>
  <si>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</si>
  <si>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</si>
  <si>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</si>
  <si>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</si>
  <si>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</si>
  <si>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</si>
  <si>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</si>
  <si>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</si>
  <si>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</si>
  <si>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</si>
  <si>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</si>
  <si>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</si>
  <si>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</si>
  <si>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</si>
  <si>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</si>
  <si>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</si>
  <si>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</si>
  <si>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</si>
  <si>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</si>
  <si>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</si>
  <si>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</si>
  <si>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</si>
  <si>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</si>
  <si>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</si>
  <si>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</si>
  <si>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</si>
  <si>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</si>
  <si>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</si>
  <si>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</si>
  <si>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</si>
  <si>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</si>
  <si>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</si>
  <si>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</si>
  <si>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</si>
  <si>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</si>
  <si>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</si>
  <si>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</si>
  <si>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</si>
  <si>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</si>
  <si>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</si>
  <si>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</si>
  <si>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</si>
  <si>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</si>
  <si>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</si>
  <si>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</si>
  <si>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</si>
  <si>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</si>
  <si>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</si>
  <si>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</si>
  <si>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</si>
  <si>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</si>
  <si>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</si>
  <si>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</si>
  <si>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</si>
  <si>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</si>
  <si>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</si>
  <si>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</si>
  <si>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</si>
  <si>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</si>
  <si>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</si>
  <si>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</si>
  <si>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</si>
  <si>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</si>
  <si>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</si>
  <si>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</si>
  <si>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</si>
  <si>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</si>
  <si>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</si>
  <si>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</si>
  <si>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</si>
  <si>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</si>
  <si>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</si>
  <si>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</si>
  <si>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</si>
  <si>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</si>
  <si>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</si>
  <si>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</si>
  <si>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</si>
  <si>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</si>
  <si>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</si>
  <si>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</si>
  <si>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</si>
  <si>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</si>
  <si>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</si>
  <si>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</si>
  <si>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</si>
  <si>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</si>
  <si>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</si>
  <si>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</si>
  <si>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</si>
  <si>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</si>
  <si>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</si>
  <si>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</si>
  <si>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</si>
  <si>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</si>
  <si>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</si>
  <si>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</si>
  <si>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</si>
  <si>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</si>
  <si>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</si>
  <si>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</si>
  <si>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</si>
  <si>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</si>
  <si>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</si>
  <si>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</si>
  <si>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</si>
  <si>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</si>
  <si>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</si>
  <si>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</si>
  <si>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</si>
  <si>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</si>
  <si>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</si>
  <si>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</si>
  <si>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</si>
  <si>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</si>
  <si>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</si>
  <si>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</si>
  <si>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</si>
  <si>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</si>
  <si>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</si>
  <si>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</si>
  <si>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</si>
  <si>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</si>
  <si>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</si>
  <si>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</si>
  <si>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</si>
  <si>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</si>
  <si>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</si>
  <si>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</si>
  <si>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</si>
  <si>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</si>
  <si>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</si>
  <si>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</si>
  <si>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</si>
  <si>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</si>
  <si>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</si>
  <si>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</si>
  <si>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</si>
  <si>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</si>
  <si>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</si>
  <si>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</si>
  <si>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</si>
  <si>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</si>
  <si>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</si>
  <si>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</si>
  <si>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</si>
  <si>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</si>
  <si>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</si>
  <si>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</si>
  <si>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</si>
  <si>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</si>
  <si>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</si>
  <si>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</si>
  <si>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</si>
  <si>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</si>
  <si>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</si>
  <si>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</si>
  <si>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</si>
  <si>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</si>
  <si>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</si>
  <si>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</si>
  <si>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</si>
  <si>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</si>
  <si>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</si>
  <si>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</si>
  <si>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</si>
  <si>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</si>
  <si>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</si>
  <si>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</si>
  <si>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</si>
  <si>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</si>
  <si>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</si>
  <si>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</si>
  <si>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</si>
  <si>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</si>
  <si>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</si>
  <si>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</si>
  <si>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</si>
  <si>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</si>
  <si>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</si>
  <si>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</si>
  <si>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</si>
  <si>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</si>
  <si>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</si>
  <si>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</si>
  <si>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</si>
  <si>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</si>
  <si>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</si>
  <si>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</si>
  <si>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</si>
  <si>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</si>
  <si>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</si>
  <si>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</si>
  <si>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</si>
  <si>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</si>
  <si>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</si>
  <si>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</si>
  <si>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</si>
  <si>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</si>
  <si>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</si>
  <si>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</si>
  <si>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</si>
  <si>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</si>
  <si>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</si>
  <si>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</si>
  <si>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</si>
  <si>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</si>
  <si>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</si>
  <si>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</si>
  <si>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</si>
  <si>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</si>
  <si>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</si>
  <si>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</si>
  <si>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</si>
  <si>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</si>
  <si>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</si>
  <si>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</si>
  <si>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</si>
  <si>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</si>
  <si>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</si>
  <si>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</si>
  <si>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</si>
  <si>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</si>
  <si>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</si>
  <si>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</si>
  <si>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</si>
  <si>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</si>
  <si>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</si>
  <si>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</si>
  <si>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</si>
  <si>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</si>
  <si>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</si>
  <si>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</si>
  <si>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</si>
  <si>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</si>
  <si>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</si>
  <si>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</si>
  <si>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</si>
  <si>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</si>
  <si>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</si>
  <si>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</si>
  <si>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</si>
  <si>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</si>
  <si>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</si>
  <si>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</si>
  <si>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</si>
  <si>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</si>
  <si>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</si>
  <si>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</si>
  <si>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</si>
  <si>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</si>
  <si>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</si>
  <si>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</si>
  <si>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</si>
  <si>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</si>
  <si>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</si>
  <si>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</si>
  <si>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</si>
  <si>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</si>
  <si>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</si>
  <si>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</si>
  <si>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</si>
  <si>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</si>
  <si>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</si>
  <si>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</si>
  <si>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</si>
  <si>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</si>
  <si>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</si>
  <si>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</si>
  <si>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</si>
  <si>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</si>
  <si>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</si>
  <si>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</si>
  <si>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</si>
  <si>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</si>
  <si>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</si>
  <si>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</si>
  <si>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</si>
  <si>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</si>
  <si>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</si>
  <si>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</si>
  <si>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</si>
  <si>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</si>
  <si>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</si>
  <si>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</si>
  <si>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</si>
  <si>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</si>
  <si>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</si>
  <si>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</si>
  <si>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</si>
  <si>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</si>
  <si>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</si>
  <si>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</si>
  <si>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</si>
  <si>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</si>
  <si>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</si>
  <si>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</si>
  <si>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</si>
  <si>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</si>
  <si>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</si>
  <si>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</si>
  <si>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</si>
  <si>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</si>
  <si>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</si>
  <si>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</si>
  <si>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</si>
  <si>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</si>
  <si>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</si>
  <si>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</si>
  <si>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</si>
  <si>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</si>
  <si>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</si>
  <si>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</si>
  <si>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</si>
  <si>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</si>
  <si>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</si>
  <si>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</si>
  <si>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</si>
  <si>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</si>
  <si>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</si>
  <si>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</si>
  <si>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</si>
  <si>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</si>
  <si>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</si>
  <si>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</si>
  <si>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</si>
  <si>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</si>
  <si>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</si>
  <si>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</si>
  <si>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</si>
  <si>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</si>
  <si>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</si>
  <si>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</si>
  <si>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</si>
  <si>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</si>
  <si>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</si>
  <si>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</si>
  <si>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</si>
  <si>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</si>
  <si>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</si>
  <si>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</si>
  <si>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</si>
  <si>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</si>
  <si>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</si>
  <si>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</si>
  <si>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</si>
  <si>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</si>
  <si>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</si>
  <si>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</si>
  <si>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</si>
  <si>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</si>
  <si>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</si>
  <si>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</si>
  <si>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</si>
  <si>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</si>
  <si>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</si>
  <si>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</si>
  <si>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</si>
  <si>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</si>
  <si>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</si>
  <si>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</si>
  <si>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</si>
  <si>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</si>
  <si>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</si>
  <si>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</si>
  <si>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</si>
  <si>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</si>
  <si>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</si>
  <si>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</si>
  <si>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</si>
  <si>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</si>
  <si>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</si>
  <si>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</si>
  <si>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</si>
  <si>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</si>
  <si>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</si>
  <si>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</si>
  <si>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</si>
  <si>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</si>
  <si>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</si>
  <si>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</si>
  <si>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</si>
  <si>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</si>
  <si>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</si>
  <si>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</si>
  <si>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</si>
  <si>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</si>
  <si>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</si>
  <si>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</si>
  <si>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</si>
  <si>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</si>
  <si>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</si>
  <si>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</si>
  <si>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</si>
  <si>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</si>
  <si>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</si>
  <si>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</si>
  <si>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</si>
  <si>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</si>
  <si>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</si>
  <si>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</si>
  <si>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</si>
  <si>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</si>
  <si>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</si>
  <si>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</si>
  <si>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</si>
  <si>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</si>
  <si>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</si>
  <si>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</si>
  <si>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</si>
  <si>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</si>
  <si>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</si>
  <si>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</si>
  <si>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</si>
  <si>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</si>
  <si>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</si>
  <si>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</si>
  <si>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</si>
  <si>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</si>
  <si>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</si>
  <si>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</si>
  <si>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</si>
  <si>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</si>
  <si>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</si>
  <si>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</si>
  <si>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</si>
  <si>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</si>
  <si>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</si>
  <si>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</si>
  <si>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</si>
  <si>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</si>
  <si>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</si>
  <si>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</si>
  <si>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</si>
  <si>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</si>
  <si>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</si>
  <si>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</si>
  <si>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</si>
  <si>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</si>
  <si>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</si>
  <si>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</si>
  <si>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</si>
  <si>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</si>
  <si>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</si>
  <si>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</si>
  <si>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</si>
  <si>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</si>
  <si>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</si>
  <si>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</si>
  <si>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</si>
  <si>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</si>
  <si>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</si>
  <si>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</si>
  <si>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</si>
  <si>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</si>
  <si>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</si>
  <si>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</si>
  <si>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</si>
  <si>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</si>
  <si>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</si>
  <si>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</si>
  <si>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</si>
  <si>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</si>
  <si>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</si>
  <si>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</si>
  <si>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</si>
  <si>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</si>
  <si>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</si>
  <si>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</si>
  <si>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</si>
  <si>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</si>
  <si>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</si>
  <si>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</si>
  <si>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</si>
  <si>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</si>
  <si>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</si>
  <si>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</si>
  <si>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</si>
  <si>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</si>
  <si>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</si>
  <si>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</si>
  <si>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</si>
  <si>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</si>
  <si>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</si>
  <si>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</si>
  <si>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</si>
  <si>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</si>
  <si>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</si>
  <si>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</si>
  <si>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</si>
  <si>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</si>
  <si>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</si>
  <si>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</si>
  <si>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</si>
  <si>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</si>
  <si>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</si>
  <si>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</si>
  <si>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</si>
  <si>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</si>
  <si>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</si>
  <si>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</si>
  <si>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</si>
  <si>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</si>
  <si>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</si>
  <si>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</si>
  <si>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</si>
  <si>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</si>
  <si>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</si>
  <si>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</si>
  <si>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</si>
  <si>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</si>
  <si>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</si>
  <si>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</si>
  <si>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</si>
  <si>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</si>
  <si>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</si>
  <si>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</si>
  <si>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</si>
  <si>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</si>
  <si>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</si>
  <si>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</si>
  <si>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</si>
  <si>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</si>
  <si>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</si>
  <si>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</si>
  <si>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</si>
  <si>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</si>
  <si>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</si>
  <si>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</si>
  <si>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</si>
  <si>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</si>
  <si>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</si>
  <si>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</si>
  <si>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</si>
  <si>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</si>
  <si>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</si>
  <si>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</si>
  <si>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</si>
  <si>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</si>
  <si>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</si>
  <si>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</si>
  <si>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</si>
  <si>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</si>
  <si>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</si>
  <si>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</si>
  <si>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</si>
  <si>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</si>
  <si>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</si>
  <si>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</si>
  <si>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</si>
  <si>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</si>
  <si>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</si>
  <si>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</si>
  <si>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</si>
  <si>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</si>
  <si>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</si>
  <si>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</si>
  <si>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</si>
  <si>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</si>
  <si>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</si>
  <si>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</si>
  <si>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</si>
  <si>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</si>
  <si>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</si>
  <si>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</si>
  <si>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</si>
  <si>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</si>
  <si>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</si>
  <si>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</si>
  <si>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</si>
  <si>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</si>
  <si>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</si>
  <si>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</si>
  <si>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</si>
  <si>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</si>
  <si>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</si>
  <si>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</si>
  <si>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</si>
  <si>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</si>
  <si>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</si>
  <si>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</si>
  <si>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</si>
  <si>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</si>
  <si>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</si>
  <si>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</si>
  <si>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</si>
  <si>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</si>
  <si>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</si>
  <si>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</si>
  <si>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</si>
  <si>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</si>
  <si>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</si>
  <si>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</si>
  <si>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</si>
  <si>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</si>
  <si>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</si>
  <si>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</si>
  <si>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</si>
  <si>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</si>
  <si>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</si>
  <si>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</si>
  <si>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</si>
  <si>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</si>
  <si>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</si>
  <si>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</si>
  <si>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</si>
  <si>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</si>
  <si>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</si>
  <si>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</si>
  <si>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</si>
  <si>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</si>
  <si>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</si>
  <si>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</si>
  <si>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</si>
  <si>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</si>
  <si>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</si>
  <si>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</si>
  <si>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</si>
  <si>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</si>
  <si>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</si>
  <si>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</si>
  <si>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</si>
  <si>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</si>
  <si>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</si>
  <si>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</si>
  <si>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</si>
  <si>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</si>
  <si>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</si>
  <si>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</si>
  <si>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</si>
  <si>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</si>
  <si>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</si>
  <si>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</si>
  <si>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</si>
  <si>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</si>
  <si>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</si>
  <si>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</si>
  <si>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</si>
  <si>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</si>
  <si>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</si>
  <si>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</si>
  <si>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</si>
  <si>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</si>
  <si>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</si>
  <si>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</si>
  <si>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</si>
  <si>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</si>
  <si>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</si>
  <si>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</si>
  <si>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</si>
  <si>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</si>
  <si>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</si>
  <si>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</si>
  <si>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</si>
  <si>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</si>
  <si>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</si>
  <si>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</si>
  <si>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</si>
  <si>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</si>
  <si>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</si>
  <si>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</si>
  <si>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</si>
  <si>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</si>
  <si>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</si>
  <si>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</si>
  <si>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</si>
  <si>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</si>
  <si>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</si>
  <si>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</si>
  <si>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</si>
  <si>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</si>
  <si>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</si>
  <si>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</si>
  <si>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</si>
  <si>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</si>
  <si>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</si>
  <si>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</si>
  <si>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</si>
  <si>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</si>
  <si>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</si>
  <si>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</si>
  <si>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</si>
  <si>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</si>
  <si>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</si>
  <si>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</si>
  <si>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</si>
  <si>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</si>
  <si>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</si>
  <si>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</si>
  <si>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</si>
  <si>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</si>
  <si>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</si>
  <si>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</si>
  <si>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</si>
  <si>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</si>
  <si>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</si>
  <si>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</si>
  <si>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</si>
  <si>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</si>
  <si>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</si>
  <si>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</si>
  <si>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</si>
  <si>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</si>
  <si>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</si>
  <si>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</si>
  <si>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</si>
  <si>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</si>
  <si>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</si>
  <si>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</si>
  <si>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</si>
  <si>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</si>
  <si>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</si>
  <si>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</si>
  <si>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</si>
  <si>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</si>
  <si>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</si>
  <si>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</si>
  <si>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</si>
  <si>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</si>
  <si>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</si>
  <si>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</si>
  <si>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</si>
  <si>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</si>
  <si>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</si>
  <si>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</si>
  <si>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</si>
  <si>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</si>
  <si>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</si>
  <si>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</si>
  <si>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</si>
  <si>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</si>
  <si>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</si>
  <si>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</si>
  <si>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</si>
  <si>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</si>
  <si>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</si>
  <si>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</si>
  <si>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</si>
  <si>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</si>
  <si>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</si>
  <si>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</si>
  <si>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</si>
  <si>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</si>
  <si>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</si>
  <si>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</si>
  <si>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</si>
  <si>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</si>
  <si>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</si>
  <si>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</si>
  <si>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</si>
  <si>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</si>
  <si>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</si>
  <si>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</si>
  <si>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</si>
  <si>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</si>
  <si>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</si>
  <si>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</si>
  <si>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</si>
  <si>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</si>
  <si>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</si>
  <si>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</si>
  <si>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</si>
  <si>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</si>
  <si>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</si>
  <si>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</si>
  <si>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</si>
  <si>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</si>
  <si>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</si>
  <si>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</si>
  <si>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</si>
  <si>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</si>
  <si>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</si>
  <si>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</si>
  <si>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</si>
  <si>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</si>
  <si>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</si>
  <si>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</si>
  <si>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</si>
  <si>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</si>
  <si>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</si>
  <si>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</si>
  <si>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</si>
  <si>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</si>
  <si>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</si>
  <si>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</si>
  <si>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</si>
  <si>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</si>
  <si>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</si>
  <si>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</si>
  <si>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</si>
  <si>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</si>
  <si>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</si>
  <si>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</si>
  <si>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</si>
  <si>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</si>
  <si>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</si>
  <si>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</si>
  <si>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</si>
  <si>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</si>
  <si>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</si>
  <si>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</si>
  <si>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</si>
  <si>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</si>
  <si>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</si>
  <si>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</si>
  <si>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</si>
  <si>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</si>
  <si>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</si>
  <si>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</si>
  <si>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</si>
  <si>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</si>
  <si>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</si>
  <si>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</si>
  <si>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</si>
  <si>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</si>
  <si>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</si>
  <si>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</si>
  <si>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</si>
  <si>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</si>
  <si>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</si>
  <si>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</si>
  <si>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</si>
  <si>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</si>
  <si>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</si>
  <si>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</si>
  <si>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</si>
  <si>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</si>
  <si>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</si>
  <si>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</si>
  <si>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</si>
  <si>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</si>
  <si>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</si>
  <si>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</si>
  <si>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</si>
  <si>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</si>
  <si>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</si>
  <si>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</si>
  <si>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</si>
  <si>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</si>
  <si>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</si>
  <si>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</si>
  <si>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</si>
  <si>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</si>
  <si>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</si>
  <si>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</si>
  <si>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</si>
  <si>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</si>
  <si>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</si>
  <si>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</si>
  <si>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</si>
  <si>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</si>
  <si>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</si>
  <si>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</si>
  <si>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</si>
  <si>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</si>
  <si>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</si>
  <si>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</si>
  <si>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</si>
  <si>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</si>
  <si>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</si>
  <si>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</si>
  <si>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</si>
  <si>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</si>
  <si>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</si>
  <si>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</si>
  <si>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</si>
  <si>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</si>
  <si>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</si>
  <si>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</si>
  <si>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</si>
  <si>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</si>
  <si>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</si>
  <si>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</si>
  <si>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</si>
  <si>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</si>
  <si>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</si>
  <si>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</si>
  <si>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</si>
  <si>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</si>
  <si>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</si>
  <si>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</si>
  <si>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</si>
  <si>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</si>
  <si>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</si>
  <si>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</si>
  <si>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</si>
  <si>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</si>
  <si>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</si>
  <si>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</si>
  <si>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</si>
  <si>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</si>
  <si>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</si>
  <si>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</si>
  <si>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</si>
  <si>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</si>
  <si>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</si>
  <si>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</si>
  <si>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</si>
  <si>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</si>
  <si>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</si>
  <si>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</si>
  <si>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</si>
  <si>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</si>
  <si>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</si>
  <si>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</si>
  <si>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</si>
  <si>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</si>
  <si>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</si>
  <si>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</si>
  <si>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</si>
  <si>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</si>
  <si>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</si>
  <si>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</si>
  <si>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</si>
  <si>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</si>
  <si>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</si>
  <si>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</si>
  <si>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</si>
  <si>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</si>
  <si>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</si>
  <si>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</si>
  <si>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</si>
  <si>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</si>
  <si>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</si>
  <si>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</si>
  <si>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</si>
  <si>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</si>
  <si>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</si>
  <si>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</si>
  <si>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</si>
  <si>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</si>
  <si>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</si>
  <si>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</si>
  <si>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</si>
  <si>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</si>
  <si>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</si>
  <si>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</si>
  <si>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</si>
  <si>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</si>
  <si>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</si>
  <si>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</si>
  <si>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</si>
  <si>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</si>
  <si>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</si>
  <si>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</si>
  <si>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</si>
  <si>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</si>
  <si>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</si>
  <si>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</si>
  <si>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</si>
  <si>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</si>
  <si>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</si>
  <si>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</si>
  <si>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</si>
  <si>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</si>
  <si>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</si>
  <si>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</si>
  <si>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</si>
  <si>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</si>
  <si>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</si>
  <si>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</si>
  <si>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</si>
  <si>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</si>
  <si>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</si>
  <si>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</si>
  <si>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</si>
  <si>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</si>
  <si>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</si>
  <si>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</si>
  <si>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</si>
  <si>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</si>
  <si>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</si>
  <si>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</si>
  <si>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</si>
  <si>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</si>
  <si>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</si>
  <si>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</si>
  <si>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</si>
  <si>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</si>
  <si>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</si>
  <si>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</si>
  <si>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</si>
  <si>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</si>
  <si>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</si>
  <si>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</si>
  <si>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</si>
  <si>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</si>
  <si>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</si>
  <si>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</si>
  <si>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</si>
  <si>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</si>
  <si>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</si>
  <si>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</si>
  <si>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</si>
  <si>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</si>
  <si>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</si>
  <si>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</si>
  <si>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</si>
  <si>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</si>
  <si>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</si>
  <si>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</si>
  <si>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</si>
  <si>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</si>
  <si>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</si>
  <si>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</si>
  <si>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</si>
  <si>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</si>
  <si>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</si>
  <si>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</si>
  <si>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</si>
  <si>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</si>
  <si>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</si>
  <si>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</si>
  <si>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</si>
  <si>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</si>
  <si>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</si>
  <si>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</si>
  <si>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</si>
  <si>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</si>
  <si>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</si>
  <si>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</si>
  <si>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</si>
  <si>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</si>
  <si>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</si>
  <si>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</si>
  <si>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</si>
  <si>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</si>
  <si>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</si>
  <si>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</si>
  <si>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</si>
  <si>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</si>
  <si>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</si>
  <si>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</si>
  <si>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</si>
  <si>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</si>
  <si>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</si>
  <si>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</si>
  <si>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</si>
  <si>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</si>
  <si>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</si>
  <si>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</si>
  <si>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</si>
  <si>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</si>
  <si>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</si>
  <si>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</si>
  <si>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</si>
  <si>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</si>
  <si>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</si>
  <si>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</si>
  <si>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</si>
  <si>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</si>
  <si>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</si>
  <si>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</si>
  <si>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</si>
  <si>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</si>
  <si>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</si>
  <si>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</si>
  <si>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</si>
  <si>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</si>
  <si>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</si>
  <si>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</si>
  <si>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</si>
  <si>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</si>
  <si>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</si>
  <si>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</si>
  <si>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</si>
  <si>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</si>
  <si>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</si>
  <si>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</si>
  <si>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</si>
  <si>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</si>
  <si>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</si>
  <si>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</si>
  <si>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</si>
  <si>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</si>
  <si>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</si>
  <si>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</si>
  <si>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</si>
  <si>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</si>
  <si>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</si>
  <si>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</si>
  <si>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</si>
  <si>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</si>
  <si>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</si>
  <si>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</si>
  <si>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</si>
  <si>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</si>
  <si>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</si>
  <si>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</si>
  <si>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</si>
  <si>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</si>
  <si>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</si>
  <si>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</si>
  <si>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</si>
  <si>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</si>
  <si>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</si>
  <si>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</si>
  <si>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</si>
  <si>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</si>
  <si>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</si>
  <si>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</si>
  <si>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</si>
  <si>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</si>
  <si>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</si>
  <si>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</si>
  <si>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</si>
  <si>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</si>
  <si>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</si>
  <si>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</si>
  <si>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</si>
  <si>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</si>
  <si>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</si>
  <si>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</si>
  <si>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</si>
  <si>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</si>
  <si>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</si>
  <si>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</si>
  <si>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</si>
  <si>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</si>
  <si>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</si>
  <si>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</si>
  <si>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</si>
  <si>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</si>
  <si>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</si>
  <si>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</si>
  <si>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</si>
  <si>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</si>
  <si>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</si>
  <si>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</si>
  <si>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</si>
  <si>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</si>
  <si>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</si>
  <si>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</si>
  <si>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</si>
  <si>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</si>
  <si>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</si>
  <si>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</si>
  <si>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</si>
  <si>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</si>
  <si>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</si>
  <si>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</si>
  <si>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</si>
  <si>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</si>
  <si>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</si>
  <si>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</si>
  <si>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</si>
  <si>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</si>
  <si>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</si>
  <si>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</si>
  <si>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</si>
  <si>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</si>
  <si>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</si>
  <si>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</si>
  <si>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</si>
  <si>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</si>
  <si>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</si>
  <si>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</si>
  <si>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</si>
  <si>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</si>
  <si>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</si>
  <si>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</si>
  <si>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</si>
  <si>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</si>
  <si>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</si>
  <si>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</si>
  <si>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</si>
  <si>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</si>
  <si>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</si>
  <si>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</si>
  <si>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</si>
  <si>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</si>
  <si>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</si>
  <si>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</si>
  <si>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</si>
  <si>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</si>
  <si>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</si>
  <si>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</si>
  <si>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</si>
  <si>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</si>
  <si>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</si>
  <si>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</si>
  <si>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</si>
  <si>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</si>
  <si>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</si>
  <si>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</si>
  <si>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</si>
  <si>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</si>
  <si>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</si>
  <si>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</si>
  <si>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</si>
  <si>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</si>
  <si>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</si>
  <si>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</si>
  <si>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</si>
  <si>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</si>
  <si>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</si>
  <si>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</si>
  <si>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</si>
  <si>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</si>
  <si>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</si>
  <si>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</si>
  <si>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</si>
  <si>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</si>
  <si>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</si>
  <si>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</si>
  <si>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</si>
  <si>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</si>
  <si>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</si>
  <si>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</si>
  <si>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</si>
  <si>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</si>
  <si>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</si>
  <si>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</si>
  <si>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</si>
  <si>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</si>
  <si>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</si>
  <si>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</si>
  <si>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</si>
  <si>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</si>
  <si>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</si>
  <si>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</si>
  <si>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</si>
  <si>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</si>
  <si>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</si>
  <si>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</si>
  <si>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</si>
  <si>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</si>
  <si>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</si>
  <si>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</si>
  <si>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</si>
  <si>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</si>
  <si>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</si>
  <si>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</si>
  <si>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</si>
  <si>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</si>
  <si>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</si>
  <si>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</si>
  <si>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</si>
  <si>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</si>
  <si>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</si>
  <si>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</si>
  <si>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</si>
  <si>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</si>
  <si>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</si>
  <si>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</si>
  <si>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</si>
  <si>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</si>
  <si>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</si>
  <si>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</si>
  <si>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</si>
  <si>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</si>
  <si>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</si>
  <si>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</si>
  <si>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</si>
  <si>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</si>
  <si>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</si>
  <si>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</si>
  <si>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</si>
  <si>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</si>
  <si>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</si>
  <si>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</si>
  <si>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</si>
  <si>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</si>
  <si>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</si>
  <si>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</si>
  <si>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</si>
  <si>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</si>
  <si>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</si>
  <si>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</si>
  <si>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</si>
  <si>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</si>
  <si>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</si>
  <si>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</si>
  <si>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</si>
  <si>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</si>
  <si>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</si>
  <si>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</si>
  <si>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</si>
  <si>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</si>
  <si>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</si>
  <si>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</si>
  <si>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</si>
  <si>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</si>
  <si>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</si>
  <si>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</si>
  <si>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</si>
  <si>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</si>
  <si>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</si>
  <si>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</si>
  <si>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</si>
  <si>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</si>
  <si>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</si>
  <si>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</si>
  <si>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</si>
  <si>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</si>
  <si>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</si>
  <si>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</si>
  <si>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</si>
  <si>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</si>
  <si>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</si>
  <si>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</si>
  <si>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</si>
  <si>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</si>
  <si>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</si>
  <si>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</si>
  <si>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</si>
  <si>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</si>
  <si>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</si>
  <si>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</si>
  <si>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</si>
  <si>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</si>
  <si>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</si>
  <si>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</si>
  <si>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</si>
  <si>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</si>
  <si>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</si>
  <si>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</si>
  <si>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</si>
  <si>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</si>
  <si>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</si>
  <si>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</si>
  <si>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</si>
  <si>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</si>
  <si>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</si>
  <si>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</si>
  <si>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</si>
  <si>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</si>
  <si>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</si>
  <si>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</si>
  <si>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</si>
  <si>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</si>
  <si>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</si>
  <si>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</si>
  <si>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</si>
  <si>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</si>
  <si>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</si>
  <si>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</si>
  <si>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</si>
  <si>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</si>
  <si>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</si>
  <si>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</si>
  <si>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</si>
  <si>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</si>
  <si>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</si>
  <si>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</si>
  <si>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</si>
  <si>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</si>
  <si>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</si>
  <si>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</si>
  <si>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</si>
  <si>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</si>
  <si>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</si>
  <si>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</si>
  <si>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</si>
  <si>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</si>
  <si>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</si>
  <si>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</si>
  <si>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</si>
  <si>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</si>
  <si>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</si>
  <si>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</si>
  <si>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</si>
  <si>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</si>
  <si>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</si>
  <si>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</si>
  <si>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</si>
  <si>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</si>
  <si>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</si>
  <si>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</si>
  <si>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</si>
  <si>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</si>
  <si>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</si>
  <si>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</si>
  <si>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</si>
  <si>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</si>
  <si>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</si>
  <si>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</si>
  <si>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</si>
  <si>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</si>
  <si>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</si>
  <si>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</si>
  <si>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</si>
  <si>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</si>
  <si>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</si>
  <si>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</si>
  <si>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</si>
  <si>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</si>
  <si>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</si>
  <si>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</si>
  <si>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</si>
  <si>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</si>
  <si>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</si>
  <si>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</si>
  <si>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</si>
  <si>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</si>
  <si>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</si>
  <si>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</si>
  <si>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</si>
  <si>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</si>
  <si>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</si>
  <si>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</si>
  <si>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</si>
  <si>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</si>
  <si>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</si>
  <si>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</si>
  <si>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</si>
  <si>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</si>
  <si>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</si>
  <si>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</si>
  <si>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</si>
  <si>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</si>
  <si>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</si>
  <si>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</si>
  <si>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</si>
  <si>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</si>
  <si>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</si>
  <si>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</si>
  <si>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</si>
  <si>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</si>
  <si>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</si>
  <si>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</si>
  <si>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</si>
  <si>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</si>
  <si>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</si>
  <si>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</si>
  <si>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</si>
  <si>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</si>
  <si>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</si>
  <si>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</si>
  <si>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</si>
  <si>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</si>
  <si>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</si>
  <si>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</si>
  <si>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</si>
  <si>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</si>
  <si>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</si>
  <si>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</si>
  <si>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</si>
  <si>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</si>
  <si>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</si>
  <si>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</si>
  <si>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</si>
  <si>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</si>
  <si>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</si>
  <si>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</si>
  <si>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</si>
  <si>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</si>
  <si>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</si>
  <si>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</si>
  <si>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</si>
  <si>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</si>
  <si>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</si>
  <si>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</si>
  <si>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</si>
  <si>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</si>
  <si>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</si>
  <si>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</si>
  <si>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</si>
  <si>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</si>
  <si>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</si>
  <si>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</si>
  <si>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</si>
  <si>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</si>
  <si>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</si>
  <si>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</si>
  <si>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</si>
  <si>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</si>
  <si>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</si>
  <si>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</si>
  <si>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</si>
  <si>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</si>
  <si>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</si>
  <si>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</si>
  <si>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</si>
  <si>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</si>
  <si>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</si>
  <si>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</si>
  <si>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</si>
  <si>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</si>
  <si>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</si>
  <si>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</si>
  <si>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</si>
  <si>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</si>
  <si>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</si>
  <si>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</si>
  <si>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</si>
  <si>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</si>
  <si>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</si>
  <si>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</si>
  <si>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</si>
  <si>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</si>
  <si>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</si>
  <si>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</si>
  <si>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</si>
  <si>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</si>
  <si>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</si>
  <si>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</si>
  <si>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</si>
  <si>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</si>
  <si>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</si>
  <si>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</si>
  <si>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</si>
  <si>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</si>
  <si>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</si>
  <si>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</si>
  <si>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</si>
  <si>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</si>
  <si>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</si>
  <si>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</si>
  <si>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</si>
  <si>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</si>
  <si>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</si>
  <si>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</si>
  <si>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</si>
  <si>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</si>
  <si>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</si>
  <si>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</si>
  <si>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</si>
  <si>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</si>
  <si>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</si>
  <si>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</si>
  <si>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</si>
  <si>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</si>
  <si>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</si>
  <si>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</si>
  <si>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</si>
  <si>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</si>
  <si>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</si>
  <si>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</si>
  <si>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</si>
  <si>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</si>
  <si>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</si>
  <si>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</si>
  <si>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</si>
  <si>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</si>
  <si>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</si>
  <si>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</si>
  <si>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</si>
  <si>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</si>
  <si>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</si>
  <si>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</si>
  <si>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</si>
  <si>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</si>
  <si>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</si>
  <si>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</si>
  <si>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</si>
  <si>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</si>
  <si>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</si>
  <si>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</si>
  <si>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</si>
  <si>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</si>
  <si>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</si>
  <si>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</si>
  <si>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</si>
  <si>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</si>
  <si>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</si>
  <si>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</si>
  <si>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</si>
  <si>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</si>
  <si>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</si>
  <si>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</si>
  <si>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</si>
  <si>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</si>
  <si>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</si>
  <si>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</si>
  <si>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</si>
  <si>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</si>
  <si>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</si>
  <si>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</si>
  <si>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</si>
  <si>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</si>
  <si>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</si>
  <si>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</si>
  <si>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</si>
  <si>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</si>
  <si>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</si>
  <si>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</si>
  <si>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</si>
  <si>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</si>
  <si>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</si>
  <si>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</si>
  <si>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</si>
  <si>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</si>
  <si>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</si>
  <si>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</si>
  <si>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</si>
  <si>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</si>
  <si>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</si>
  <si>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</si>
  <si>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</si>
  <si>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</si>
  <si>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</si>
  <si>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</si>
  <si>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</si>
  <si>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</si>
  <si>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</si>
  <si>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</si>
  <si>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</si>
  <si>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</si>
  <si>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</si>
  <si>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</si>
  <si>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</si>
  <si>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</si>
  <si>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</si>
  <si>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</si>
  <si>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</si>
  <si>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</si>
  <si>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</si>
  <si>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</si>
  <si>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</si>
  <si>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</si>
  <si>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</si>
  <si>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</si>
  <si>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</si>
  <si>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</si>
  <si>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</si>
  <si>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</si>
  <si>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</si>
  <si>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</si>
  <si>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</si>
  <si>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</si>
  <si>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</si>
  <si>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</si>
  <si>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</si>
  <si>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</si>
  <si>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</si>
  <si>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</si>
  <si>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</si>
  <si>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</si>
  <si>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</si>
  <si>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</si>
  <si>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</si>
  <si>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</si>
  <si>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</si>
  <si>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</si>
  <si>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</si>
  <si>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</si>
  <si>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</si>
  <si>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</si>
  <si>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</si>
  <si>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</si>
  <si>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</si>
  <si>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</si>
  <si>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</si>
  <si>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</si>
  <si>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</si>
  <si>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</si>
  <si>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</si>
  <si>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</si>
  <si>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</si>
  <si>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</si>
  <si>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</si>
  <si>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</si>
  <si>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</si>
  <si>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</si>
  <si>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</si>
  <si>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</si>
  <si>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</si>
  <si>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</si>
  <si>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</si>
  <si>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</si>
  <si>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</si>
  <si>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</si>
  <si>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</si>
  <si>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</si>
  <si>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</si>
  <si>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</si>
  <si>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</si>
  <si>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</si>
  <si>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</si>
  <si>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</si>
  <si>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</si>
  <si>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</si>
  <si>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</si>
  <si>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</si>
  <si>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</si>
  <si>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</si>
  <si>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</si>
  <si>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</si>
  <si>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</si>
  <si>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</si>
  <si>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</si>
  <si>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</si>
  <si>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</si>
  <si>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</si>
  <si>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</si>
  <si>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</si>
  <si>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</si>
  <si>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</si>
  <si>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</si>
  <si>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</si>
  <si>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</si>
  <si>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</si>
  <si>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</si>
  <si>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</si>
  <si>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</si>
  <si>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</si>
  <si>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</si>
  <si>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</si>
  <si>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</si>
  <si>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</si>
  <si>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</si>
  <si>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</si>
  <si>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</si>
  <si>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</si>
  <si>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</si>
  <si>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</si>
  <si>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</si>
  <si>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</si>
  <si>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</si>
  <si>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</si>
  <si>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</si>
  <si>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</si>
  <si>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</si>
  <si>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</si>
  <si>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</si>
  <si>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</si>
  <si>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</si>
  <si>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</si>
  <si>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</si>
  <si>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</si>
  <si>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</si>
  <si>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</si>
  <si>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</si>
  <si>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</si>
  <si>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</si>
  <si>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</si>
  <si>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</si>
  <si>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</si>
  <si>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</si>
  <si>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</si>
  <si>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</si>
  <si>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</si>
  <si>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</si>
  <si>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</si>
  <si>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</si>
  <si>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</si>
  <si>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</si>
  <si>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</si>
  <si>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</si>
  <si>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</si>
  <si>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</si>
  <si>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</si>
  <si>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</si>
  <si>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</si>
  <si>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</si>
  <si>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</si>
  <si>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</si>
  <si>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</si>
  <si>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</si>
  <si>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</si>
  <si>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</si>
  <si>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</si>
  <si>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</si>
  <si>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</si>
  <si>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</si>
  <si>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</si>
  <si>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</si>
  <si>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</si>
  <si>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</si>
  <si>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</si>
  <si>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</si>
  <si>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</si>
  <si>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</si>
  <si>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</si>
  <si>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</si>
  <si>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</si>
  <si>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</si>
  <si>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</si>
  <si>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</si>
  <si>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</si>
  <si>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</si>
  <si>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</si>
  <si>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</si>
  <si>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</si>
  <si>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</si>
  <si>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</si>
  <si>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</si>
  <si>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</si>
  <si>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</si>
  <si>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</si>
  <si>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</si>
  <si>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</si>
  <si>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</si>
  <si>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</si>
  <si>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</si>
  <si>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</si>
  <si>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</si>
  <si>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</si>
  <si>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</si>
  <si>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</si>
  <si>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</si>
  <si>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</si>
  <si>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</si>
  <si>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</si>
  <si>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</si>
  <si>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</si>
  <si>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</si>
  <si>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</si>
  <si>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</si>
  <si>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</si>
  <si>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</si>
  <si>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</si>
  <si>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</si>
  <si>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</si>
  <si>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</si>
  <si>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</si>
  <si>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</si>
  <si>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</si>
  <si>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</si>
  <si>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</si>
  <si>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</si>
  <si>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</si>
  <si>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</si>
  <si>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</si>
  <si>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</si>
  <si>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</si>
  <si>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</si>
  <si>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</si>
  <si>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</si>
  <si>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</si>
  <si>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</si>
  <si>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</si>
  <si>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</si>
  <si>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</si>
  <si>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</si>
  <si>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</si>
  <si>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</si>
  <si>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</si>
  <si>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</si>
  <si>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</si>
  <si>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</si>
  <si>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</si>
  <si>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</si>
  <si>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</si>
  <si>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</si>
  <si>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</si>
  <si>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</si>
  <si>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</si>
  <si>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</si>
  <si>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</si>
  <si>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</si>
  <si>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</si>
  <si>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</si>
  <si>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</si>
  <si>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</si>
  <si>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</si>
  <si>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</si>
  <si>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</si>
  <si>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</si>
  <si>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</si>
  <si>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</si>
  <si>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</si>
  <si>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</si>
  <si>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</si>
  <si>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</si>
  <si>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</si>
  <si>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</si>
  <si>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</si>
  <si>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</si>
  <si>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</si>
  <si>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</si>
  <si>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</si>
  <si>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</si>
  <si>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</si>
  <si>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</si>
  <si>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</si>
  <si>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</si>
  <si>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</si>
  <si>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</si>
  <si>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</si>
  <si>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</si>
  <si>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</si>
  <si>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</si>
  <si>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</si>
  <si>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</si>
  <si>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</si>
  <si>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</si>
  <si>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</si>
  <si>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</si>
  <si>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</si>
  <si>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</si>
  <si>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</si>
  <si>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</si>
  <si>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</si>
  <si>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</si>
  <si>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</si>
  <si>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</si>
  <si>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</si>
  <si>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</si>
  <si>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</si>
  <si>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</si>
  <si>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</si>
  <si>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</si>
  <si>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</si>
  <si>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</si>
  <si>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</si>
  <si>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</si>
  <si>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</si>
  <si>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</si>
  <si>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</si>
  <si>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</si>
  <si>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</si>
  <si>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</si>
  <si>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</si>
  <si>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</si>
  <si>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</si>
  <si>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</si>
  <si>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</si>
  <si>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</si>
  <si>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</si>
  <si>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</si>
  <si>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</si>
  <si>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</si>
  <si>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</si>
  <si>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</si>
  <si>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</si>
  <si>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</si>
  <si>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</si>
  <si>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</si>
  <si>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</si>
  <si>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</si>
  <si>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</si>
  <si>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</si>
  <si>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</si>
  <si>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</si>
  <si>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</si>
  <si>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</si>
  <si>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</si>
  <si>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</si>
  <si>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</si>
  <si>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</si>
  <si>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</si>
  <si>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</si>
  <si>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</si>
  <si>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</si>
  <si>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</si>
  <si>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</si>
  <si>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</si>
  <si>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</si>
  <si>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</si>
  <si>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</si>
  <si>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</si>
  <si>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</si>
  <si>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</si>
  <si>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</si>
  <si>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</si>
  <si>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</si>
  <si>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</si>
  <si>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</si>
  <si>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</si>
  <si>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</si>
  <si>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</si>
  <si>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</si>
  <si>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</si>
  <si>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</si>
  <si>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</si>
  <si>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</si>
  <si>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</si>
  <si>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</si>
  <si>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</si>
  <si>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</si>
  <si>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</si>
  <si>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</si>
  <si>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</si>
  <si>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</si>
  <si>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</si>
  <si>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</si>
  <si>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</si>
  <si>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</si>
  <si>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</si>
  <si>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</si>
  <si>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</si>
  <si>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</si>
  <si>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</si>
  <si>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</si>
  <si>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</si>
  <si>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</si>
  <si>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</si>
  <si>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</si>
  <si>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</si>
  <si>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</si>
  <si>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</si>
  <si>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</si>
  <si>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</si>
  <si>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</si>
  <si>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</si>
  <si>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</si>
  <si>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</si>
  <si>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</si>
  <si>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</si>
  <si>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</si>
  <si>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</si>
  <si>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</si>
  <si>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</si>
  <si>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</si>
  <si>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</si>
  <si>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</si>
  <si>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</si>
  <si>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</si>
  <si>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</si>
  <si>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</si>
  <si>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</si>
  <si>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</si>
  <si>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</si>
  <si>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</si>
  <si>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</si>
  <si>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</si>
  <si>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</si>
  <si>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</si>
  <si>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</si>
  <si>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</si>
  <si>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</si>
  <si>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</si>
  <si>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</si>
  <si>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</si>
  <si>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</si>
  <si>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</si>
  <si>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</si>
  <si>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</si>
  <si>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</si>
  <si>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</si>
  <si>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</si>
  <si>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</si>
  <si>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</si>
  <si>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</si>
  <si>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</si>
  <si>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</si>
  <si>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</si>
  <si>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</si>
  <si>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</si>
  <si>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</si>
  <si>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</si>
  <si>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</si>
  <si>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</si>
  <si>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</si>
  <si>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</si>
  <si>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</si>
  <si>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</si>
  <si>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</si>
  <si>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</si>
  <si>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</si>
  <si>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</si>
  <si>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</si>
  <si>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</si>
  <si>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</si>
  <si>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</si>
  <si>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</si>
  <si>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</si>
  <si>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</si>
  <si>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</si>
  <si>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</si>
  <si>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</si>
  <si>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</si>
  <si>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</si>
  <si>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</si>
  <si>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</si>
  <si>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</si>
  <si>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</si>
  <si>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</si>
  <si>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</si>
  <si>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</si>
  <si>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</si>
  <si>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</si>
  <si>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</si>
  <si>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</si>
  <si>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</si>
  <si>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</si>
  <si>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</si>
  <si>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</si>
  <si>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</si>
  <si>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</si>
  <si>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</si>
  <si>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</si>
  <si>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</si>
  <si>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</si>
  <si>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</si>
  <si>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</si>
  <si>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</si>
  <si>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</si>
  <si>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</si>
  <si>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</si>
  <si>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</si>
  <si>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</si>
  <si>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</si>
  <si>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</si>
  <si>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</si>
  <si>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</si>
  <si>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</si>
  <si>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</si>
  <si>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</si>
  <si>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</si>
  <si>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</si>
  <si>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</si>
  <si>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</si>
  <si>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</si>
  <si>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</si>
  <si>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</si>
  <si>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</si>
  <si>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</si>
  <si>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</si>
  <si>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</si>
  <si>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</si>
  <si>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</si>
  <si>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</si>
  <si>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</si>
  <si>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</si>
  <si>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</si>
  <si>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</si>
  <si>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</si>
  <si>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</si>
  <si>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</si>
  <si>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</si>
  <si>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</si>
  <si>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</si>
  <si>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</si>
  <si>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</si>
  <si>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</si>
  <si>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</si>
  <si>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</si>
  <si>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</si>
  <si>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</si>
  <si>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</si>
  <si>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</si>
  <si>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</si>
  <si>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</si>
  <si>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</si>
  <si>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</si>
  <si>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</si>
  <si>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</si>
  <si>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</si>
  <si>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</si>
  <si>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</si>
  <si>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</si>
  <si>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</si>
  <si>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</si>
  <si>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</si>
  <si>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</si>
  <si>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</si>
  <si>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</si>
  <si>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</si>
  <si>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</si>
  <si>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</si>
  <si>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</si>
  <si>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</si>
  <si>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</si>
  <si>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</si>
  <si>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</si>
  <si>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</si>
  <si>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</si>
  <si>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</si>
  <si>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</si>
  <si>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</si>
  <si>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</si>
  <si>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</si>
  <si>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</si>
  <si>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</si>
  <si>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</si>
  <si>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</si>
  <si>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</si>
  <si>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</si>
  <si>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</si>
  <si>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</si>
  <si>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</si>
  <si>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</si>
  <si>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</si>
  <si>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</si>
  <si>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</si>
  <si>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</si>
  <si>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</si>
  <si>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</si>
  <si>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</si>
  <si>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</si>
  <si>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</si>
  <si>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</si>
  <si>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</si>
  <si>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</si>
  <si>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</si>
  <si>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</si>
  <si>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</si>
  <si>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</si>
  <si>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</si>
  <si>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</si>
  <si>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</si>
  <si>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</si>
  <si>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</si>
  <si>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</si>
  <si>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</si>
  <si>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</si>
  <si>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</si>
  <si>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</si>
  <si>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</si>
  <si>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</si>
  <si>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</si>
  <si>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</si>
  <si>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</si>
  <si>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</si>
  <si>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</si>
  <si>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</si>
  <si>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</si>
  <si>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</si>
  <si>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</si>
  <si>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</si>
  <si>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</si>
  <si>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</si>
  <si>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</si>
  <si>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</si>
  <si>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</si>
  <si>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</si>
  <si>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</si>
  <si>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</si>
  <si>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</si>
  <si>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</si>
  <si>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</si>
  <si>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</si>
  <si>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</si>
  <si>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</si>
  <si>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</si>
  <si>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</si>
  <si>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</si>
  <si>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</si>
  <si>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</si>
  <si>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</si>
  <si>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</si>
  <si>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</si>
  <si>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</si>
  <si>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</si>
  <si>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</si>
  <si>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</si>
  <si>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</si>
  <si>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</si>
  <si>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</si>
  <si>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</si>
  <si>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</si>
  <si>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</si>
  <si>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</si>
  <si>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</si>
  <si>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</si>
  <si>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</si>
  <si>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</si>
  <si>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</si>
  <si>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</si>
  <si>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</si>
  <si>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</si>
  <si>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</si>
  <si>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</si>
  <si>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</si>
  <si>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</si>
  <si>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</si>
  <si>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</si>
  <si>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</si>
  <si>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</si>
  <si>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</si>
  <si>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</si>
  <si>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</si>
  <si>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</si>
  <si>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</si>
  <si>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</si>
  <si>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</si>
  <si>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</si>
  <si>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</si>
  <si>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</si>
  <si>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</si>
  <si>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</si>
  <si>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</si>
  <si>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</si>
  <si>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</si>
  <si>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</si>
  <si>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</si>
  <si>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</si>
  <si>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</si>
  <si>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</si>
  <si>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</si>
  <si>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</si>
  <si>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</si>
  <si>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</si>
  <si>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</si>
  <si>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</si>
  <si>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</si>
  <si>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</si>
  <si>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</si>
  <si>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</si>
  <si>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</si>
  <si>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</si>
  <si>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</si>
  <si>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</si>
  <si>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</si>
  <si>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</si>
  <si>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</si>
  <si>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</si>
  <si>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</si>
  <si>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</si>
  <si>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</si>
  <si>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</si>
  <si>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</si>
  <si>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</si>
  <si>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</si>
  <si>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</si>
  <si>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</si>
  <si>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</si>
  <si>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</si>
  <si>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</si>
  <si>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</si>
  <si>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</si>
  <si>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</si>
  <si>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</si>
  <si>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</si>
  <si>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</si>
  <si>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</si>
  <si>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</si>
  <si>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</si>
  <si>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</si>
  <si>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</si>
  <si>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</si>
  <si>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</si>
  <si>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</si>
  <si>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</si>
  <si>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</si>
  <si>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</si>
  <si>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</si>
  <si>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</si>
  <si>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</si>
  <si>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</si>
  <si>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</si>
  <si>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</si>
  <si>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</si>
  <si>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</si>
  <si>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</si>
  <si>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</si>
  <si>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</si>
  <si>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</si>
  <si>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</si>
  <si>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</si>
  <si>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</si>
  <si>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</si>
  <si>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</si>
  <si>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</si>
  <si>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</si>
  <si>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</si>
  <si>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</si>
  <si>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</si>
  <si>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</si>
  <si>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</si>
  <si>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</si>
  <si>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</si>
  <si>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</si>
  <si>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</si>
  <si>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</si>
  <si>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</si>
  <si>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</si>
  <si>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</si>
  <si>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</si>
  <si>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</si>
  <si>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</si>
  <si>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</si>
  <si>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</si>
  <si>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</si>
  <si>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</si>
  <si>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</si>
  <si>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</si>
  <si>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</si>
  <si>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</si>
  <si>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</si>
  <si>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</si>
  <si>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</si>
  <si>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</si>
  <si>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</si>
  <si>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</si>
  <si>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</si>
  <si>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</si>
  <si>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</si>
  <si>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</si>
  <si>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</si>
  <si>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</si>
  <si>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</si>
  <si>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</si>
  <si>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</si>
  <si>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</si>
  <si>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</si>
  <si>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</si>
  <si>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</si>
  <si>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</si>
  <si>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</si>
  <si>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</si>
  <si>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</si>
  <si>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</si>
  <si>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</si>
  <si>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</si>
  <si>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</si>
  <si>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</si>
  <si>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</si>
  <si>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</si>
  <si>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</si>
  <si>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</si>
  <si>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</si>
  <si>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</si>
  <si>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</si>
  <si>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</si>
  <si>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</si>
  <si>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</si>
  <si>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</si>
  <si>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</si>
  <si>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</si>
  <si>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</si>
  <si>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</si>
  <si>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</si>
  <si>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</si>
  <si>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</si>
  <si>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</si>
  <si>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</si>
  <si>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</si>
  <si>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</si>
  <si>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</si>
  <si>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</si>
  <si>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</si>
  <si>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</si>
  <si>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</si>
  <si>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</si>
  <si>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</si>
  <si>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</si>
  <si>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</si>
  <si>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</si>
  <si>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</si>
  <si>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</si>
  <si>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</si>
  <si>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</si>
  <si>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</si>
  <si>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</si>
  <si>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</si>
  <si>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</si>
  <si>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</si>
  <si>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</si>
  <si>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</si>
  <si>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</si>
  <si>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</si>
  <si>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</si>
  <si>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</si>
  <si>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</si>
  <si>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</si>
  <si>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</si>
  <si>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</si>
  <si>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</si>
  <si>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</si>
  <si>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</si>
  <si>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</si>
  <si>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</si>
  <si>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</si>
  <si>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</si>
  <si>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</si>
  <si>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</si>
  <si>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</si>
  <si>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</si>
  <si>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</si>
  <si>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</si>
  <si>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</si>
  <si>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</si>
  <si>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</si>
  <si>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</si>
  <si>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</si>
  <si>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</si>
  <si>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</si>
  <si>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</si>
  <si>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</si>
  <si>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</si>
  <si>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</si>
  <si>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</si>
  <si>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</si>
  <si>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</si>
  <si>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</si>
  <si>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</si>
  <si>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</si>
  <si>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</si>
  <si>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</si>
  <si>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</si>
  <si>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</si>
  <si>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</si>
  <si>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</si>
  <si>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</si>
  <si>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</si>
  <si>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</si>
  <si>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</si>
  <si>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</si>
  <si>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</si>
  <si>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</si>
  <si>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</si>
  <si>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</si>
  <si>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</si>
  <si>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</si>
  <si>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</si>
  <si>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</si>
  <si>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</si>
  <si>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</si>
  <si>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</si>
  <si>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</si>
  <si>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</si>
  <si>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</si>
  <si>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</si>
  <si>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</si>
  <si>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</si>
  <si>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</si>
  <si>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</si>
  <si>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</si>
  <si>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</si>
  <si>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</si>
  <si>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</si>
  <si>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</si>
  <si>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</si>
  <si>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</si>
  <si>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</si>
  <si>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</si>
  <si>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</si>
  <si>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</si>
  <si>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</si>
  <si>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</si>
  <si>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</si>
  <si>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</si>
  <si>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</si>
  <si>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</si>
  <si>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</si>
  <si>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</si>
  <si>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</si>
  <si>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</si>
  <si>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</si>
  <si>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</si>
  <si>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</si>
  <si>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</si>
  <si>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</si>
  <si>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</si>
  <si>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</si>
  <si>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</si>
  <si>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</si>
  <si>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</si>
  <si>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</si>
  <si>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</si>
  <si>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</si>
  <si>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</si>
  <si>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</si>
  <si>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</si>
  <si>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</si>
  <si>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</si>
  <si>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</si>
  <si>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</si>
  <si>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</si>
  <si>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</si>
  <si>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</si>
  <si>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</si>
  <si>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</si>
  <si>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</si>
  <si>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</si>
  <si>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</si>
  <si>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</si>
  <si>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</si>
  <si>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</si>
  <si>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</si>
  <si>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</si>
  <si>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</si>
  <si>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</si>
  <si>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</si>
  <si>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</si>
  <si>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</si>
  <si>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</si>
  <si>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</si>
  <si>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</si>
  <si>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</si>
  <si>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</si>
  <si>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</si>
  <si>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</si>
  <si>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</si>
  <si>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</si>
  <si>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</si>
  <si>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</si>
  <si>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</si>
  <si>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</si>
  <si>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</si>
  <si>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</si>
  <si>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</si>
  <si>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</si>
  <si>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</si>
  <si>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</si>
  <si>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</si>
  <si>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</si>
  <si>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</si>
  <si>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</si>
  <si>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</si>
  <si>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</si>
  <si>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</si>
  <si>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</si>
  <si>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</si>
  <si>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</si>
  <si>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</si>
  <si>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</si>
  <si>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</si>
  <si>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</si>
  <si>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</si>
  <si>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</si>
  <si>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</si>
  <si>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</si>
  <si>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</si>
  <si>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</si>
  <si>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</si>
  <si>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</si>
  <si>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</si>
  <si>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</si>
  <si>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</si>
  <si>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</si>
  <si>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</si>
  <si>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</si>
  <si>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</si>
  <si>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</si>
  <si>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</si>
  <si>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</si>
  <si>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</si>
  <si>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</si>
  <si>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</si>
  <si>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</si>
  <si>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</si>
  <si>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</si>
  <si>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</si>
  <si>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</si>
  <si>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</si>
  <si>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</si>
  <si>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</si>
  <si>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</si>
  <si>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</si>
  <si>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</si>
  <si>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</si>
  <si>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</si>
  <si>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</si>
  <si>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</si>
  <si>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</si>
  <si>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</si>
  <si>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</si>
  <si>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</si>
  <si>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</si>
  <si>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</si>
  <si>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</si>
  <si>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</si>
  <si>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</si>
  <si>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</si>
  <si>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</si>
  <si>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</si>
  <si>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</si>
  <si>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</si>
  <si>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</si>
  <si>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</si>
  <si>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</si>
  <si>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</si>
  <si>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</si>
  <si>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</si>
  <si>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</si>
  <si>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</si>
  <si>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</si>
  <si>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</si>
  <si>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</si>
  <si>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</si>
  <si>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</si>
  <si>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</si>
  <si>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</si>
  <si>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</si>
  <si>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</si>
  <si>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</si>
  <si>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</si>
  <si>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</si>
  <si>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</si>
  <si>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</si>
  <si>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</si>
  <si>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</si>
  <si>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</si>
  <si>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</si>
  <si>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</si>
  <si>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</si>
  <si>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</si>
  <si>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</si>
  <si>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</si>
  <si>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</si>
  <si>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</si>
  <si>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</si>
  <si>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</si>
  <si>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</si>
  <si>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</si>
  <si>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</si>
  <si>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</si>
  <si>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</si>
  <si>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</si>
  <si>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</si>
  <si>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</si>
  <si>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</si>
  <si>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</si>
  <si>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</si>
  <si>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</si>
  <si>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</si>
  <si>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</si>
  <si>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</si>
  <si>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</si>
  <si>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</si>
  <si>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</si>
  <si>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</si>
  <si>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</si>
  <si>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</si>
  <si>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</si>
  <si>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</si>
  <si>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</si>
  <si>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</si>
  <si>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</si>
  <si>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</si>
  <si>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</si>
  <si>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</si>
  <si>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</si>
  <si>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</si>
  <si>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</si>
  <si>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</si>
  <si>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</si>
  <si>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</si>
  <si>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</si>
  <si>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</si>
  <si>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</si>
  <si>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</si>
  <si>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</si>
  <si>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</si>
  <si>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</si>
  <si>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</si>
  <si>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</si>
  <si>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</si>
  <si>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</si>
  <si>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</si>
  <si>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</si>
  <si>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</si>
  <si>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</si>
  <si>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</si>
  <si>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</si>
  <si>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</si>
  <si>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</si>
  <si>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</si>
  <si>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</si>
  <si>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</si>
  <si>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</si>
  <si>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</si>
  <si>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</si>
  <si>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</si>
  <si>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</si>
  <si>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</si>
  <si>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</si>
  <si>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</si>
  <si>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</si>
  <si>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</si>
  <si>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</si>
  <si>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</si>
  <si>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</si>
  <si>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</si>
  <si>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</si>
  <si>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</si>
  <si>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</si>
  <si>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</si>
  <si>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</si>
  <si>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</si>
  <si>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</si>
  <si>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</si>
  <si>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</si>
  <si>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</si>
  <si>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</si>
  <si>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</si>
  <si>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</si>
  <si>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</si>
  <si>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</si>
  <si>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</si>
  <si>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</si>
  <si>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</si>
  <si>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</si>
  <si>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</si>
  <si>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</si>
  <si>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</si>
  <si>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</si>
  <si>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</si>
  <si>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</si>
  <si>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</si>
  <si>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</si>
  <si>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</si>
  <si>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</si>
  <si>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</si>
  <si>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</si>
  <si>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</si>
  <si>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</si>
  <si>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</si>
  <si>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</si>
  <si>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</si>
  <si>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</si>
  <si>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</si>
  <si>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</si>
  <si>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</si>
  <si>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</si>
  <si>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</si>
  <si>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</si>
  <si>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</si>
  <si>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</si>
  <si>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</si>
  <si>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</si>
  <si>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</si>
  <si>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</si>
  <si>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</si>
  <si>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</si>
  <si>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</si>
  <si>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</si>
  <si>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</si>
  <si>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</si>
  <si>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</si>
  <si>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</si>
  <si>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</si>
  <si>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</si>
  <si>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</si>
  <si>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</si>
  <si>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</si>
  <si>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</si>
  <si>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</si>
  <si>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</si>
  <si>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</si>
  <si>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</si>
  <si>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</si>
  <si>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</si>
  <si>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</si>
  <si>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</si>
  <si>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</si>
  <si>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</si>
  <si>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</si>
  <si>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</si>
  <si>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</si>
  <si>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</si>
  <si>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</si>
  <si>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</si>
  <si>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</si>
  <si>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</si>
  <si>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</si>
  <si>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</si>
  <si>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</si>
  <si>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</si>
  <si>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</si>
  <si>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</si>
  <si>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</si>
  <si>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</si>
  <si>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</si>
  <si>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</si>
  <si>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</si>
  <si>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</si>
  <si>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</si>
  <si>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</si>
  <si>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</si>
  <si>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</si>
  <si>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</si>
  <si>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</si>
  <si>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</si>
  <si>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</si>
  <si>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</si>
  <si>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</si>
  <si>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</si>
  <si>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</si>
  <si>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</si>
  <si>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</si>
  <si>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</si>
  <si>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</si>
  <si>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</si>
  <si>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</si>
  <si>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</si>
  <si>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</si>
  <si>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</si>
  <si>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</si>
  <si>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</si>
  <si>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</si>
  <si>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</si>
  <si>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</si>
  <si>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</si>
  <si>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</si>
  <si>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</si>
  <si>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</si>
  <si>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</si>
  <si>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</si>
  <si>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</si>
  <si>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</si>
  <si>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</si>
  <si>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</si>
  <si>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</si>
  <si>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</si>
  <si>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</si>
  <si>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</si>
  <si>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</si>
  <si>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</si>
  <si>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</si>
  <si>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</si>
  <si>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</si>
  <si>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</si>
  <si>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</si>
  <si>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</si>
  <si>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</si>
  <si>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</si>
  <si>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</si>
  <si>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</si>
  <si>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</si>
  <si>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</si>
  <si>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</si>
  <si>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</si>
  <si>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</si>
  <si>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</si>
  <si>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</si>
  <si>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</si>
  <si>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</si>
  <si>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</si>
  <si>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</si>
  <si>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</si>
  <si>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</si>
  <si>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</si>
  <si>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</si>
  <si>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</si>
  <si>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</si>
  <si>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</si>
  <si>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</si>
  <si>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</si>
  <si>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</si>
  <si>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</si>
  <si>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</si>
  <si>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</si>
  <si>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</si>
  <si>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</si>
  <si>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</si>
  <si>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</si>
  <si>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</si>
  <si>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</si>
  <si>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</si>
  <si>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</si>
  <si>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</si>
  <si>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</si>
  <si>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</si>
  <si>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</si>
  <si>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</si>
  <si>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</si>
  <si>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</si>
  <si>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</si>
  <si>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</si>
  <si>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</si>
  <si>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</si>
  <si>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</si>
  <si>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</si>
  <si>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</si>
  <si>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</si>
  <si>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</si>
  <si>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</si>
  <si>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</si>
  <si>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</si>
  <si>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</si>
  <si>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</si>
  <si>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</si>
  <si>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</si>
  <si>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</si>
  <si>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</si>
  <si>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</si>
  <si>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</si>
  <si>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</si>
  <si>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</si>
  <si>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</si>
  <si>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</si>
  <si>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</si>
  <si>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</si>
  <si>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</si>
  <si>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</si>
  <si>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</si>
  <si>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</si>
  <si>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</si>
  <si>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</si>
  <si>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</si>
  <si>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</si>
  <si>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</si>
  <si>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</si>
  <si>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</si>
  <si>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</si>
  <si>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</si>
  <si>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</si>
  <si>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</si>
  <si>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</si>
  <si>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</si>
  <si>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</si>
  <si>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</si>
  <si>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</si>
  <si>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</si>
  <si>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</si>
  <si>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</si>
  <si>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</si>
  <si>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</si>
  <si>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</si>
  <si>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</si>
  <si>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</si>
  <si>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</si>
  <si>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</si>
  <si>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</si>
  <si>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</si>
  <si>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</si>
  <si>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</si>
  <si>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</si>
  <si>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</si>
  <si>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</si>
  <si>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</si>
  <si>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</si>
  <si>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</si>
  <si>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</si>
  <si>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</si>
  <si>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</si>
  <si>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</si>
  <si>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</si>
  <si>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</si>
  <si>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</si>
  <si>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</si>
  <si>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</si>
  <si>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</si>
  <si>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</si>
  <si>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</si>
  <si>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</si>
  <si>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</si>
  <si>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</si>
  <si>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</si>
  <si>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</si>
  <si>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</si>
  <si>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</si>
  <si>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</si>
  <si>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</si>
  <si>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</si>
  <si>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</si>
  <si>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</si>
  <si>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</si>
  <si>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</si>
  <si>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</si>
  <si>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</si>
  <si>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</si>
  <si>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</si>
  <si>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</si>
  <si>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</si>
  <si>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</si>
  <si>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</si>
  <si>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</si>
  <si>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</si>
  <si>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</si>
  <si>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</si>
  <si>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</si>
  <si>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</si>
  <si>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</si>
  <si>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</si>
  <si>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</si>
  <si>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</si>
  <si>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</si>
  <si>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</si>
  <si>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</si>
  <si>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</si>
  <si>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</si>
  <si>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</si>
  <si>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</si>
  <si>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</si>
  <si>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</si>
  <si>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</si>
  <si>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</si>
  <si>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</si>
  <si>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</si>
  <si>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</si>
  <si>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</si>
  <si>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</si>
  <si>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</si>
  <si>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</si>
  <si>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</si>
  <si>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</si>
  <si>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</si>
  <si>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</si>
  <si>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</si>
  <si>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</si>
  <si>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</si>
  <si>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</si>
  <si>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</si>
  <si>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</si>
  <si>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</si>
  <si>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</si>
  <si>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</si>
  <si>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</si>
  <si>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</si>
  <si>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</si>
  <si>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</si>
  <si>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</si>
  <si>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</si>
  <si>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</si>
  <si>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</si>
  <si>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</si>
  <si>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</si>
  <si>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</si>
  <si>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</si>
  <si>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</si>
  <si>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</si>
  <si>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</si>
  <si>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</si>
  <si>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</si>
  <si>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</si>
  <si>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</si>
  <si>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</si>
  <si>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</si>
  <si>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</si>
  <si>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</si>
  <si>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</si>
  <si>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</si>
  <si>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</si>
  <si>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</si>
  <si>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</si>
  <si>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</si>
  <si>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</si>
  <si>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</si>
  <si>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</si>
  <si>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</si>
  <si>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</si>
  <si>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</si>
  <si>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</si>
  <si>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</si>
  <si>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</si>
  <si>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</si>
  <si>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</si>
  <si>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</si>
  <si>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</si>
  <si>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</si>
  <si>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</si>
  <si>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</si>
  <si>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</si>
  <si>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</si>
  <si>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</si>
  <si>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</si>
  <si>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</si>
  <si>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</si>
  <si>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</si>
  <si>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</si>
  <si>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</si>
  <si>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</si>
  <si>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</si>
  <si>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</si>
  <si>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</si>
  <si>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</si>
  <si>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</si>
  <si>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</si>
  <si>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</si>
  <si>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</si>
  <si>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</si>
  <si>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</si>
  <si>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</si>
  <si>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</si>
  <si>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</si>
  <si>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</si>
  <si>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</si>
  <si>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</si>
  <si>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</si>
  <si>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</si>
  <si>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</si>
  <si>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</si>
  <si>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</si>
  <si>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</si>
  <si>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</si>
  <si>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</si>
  <si>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</si>
  <si>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</si>
  <si>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</si>
  <si>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</si>
  <si>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</si>
  <si>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</si>
  <si>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</si>
  <si>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</si>
  <si>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</si>
  <si>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</si>
  <si>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</si>
  <si>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</si>
  <si>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</si>
  <si>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</si>
  <si>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</si>
  <si>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</si>
  <si>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</si>
  <si>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</si>
  <si>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</si>
  <si>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</si>
  <si>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</si>
  <si>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</si>
  <si>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</si>
  <si>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</si>
  <si>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</si>
  <si>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</si>
  <si>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</si>
  <si>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</si>
  <si>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</si>
  <si>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</si>
  <si>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</si>
  <si>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</si>
  <si>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</si>
  <si>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</si>
  <si>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</si>
  <si>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</si>
  <si>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</si>
  <si>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</si>
  <si>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</si>
  <si>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</si>
  <si>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</si>
  <si>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</si>
  <si>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</si>
  <si>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</si>
  <si>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</si>
  <si>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</si>
  <si>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</si>
  <si>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</si>
  <si>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</si>
  <si>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</si>
  <si>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</si>
  <si>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</si>
  <si>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</si>
  <si>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</si>
  <si>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</si>
  <si>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</si>
  <si>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</si>
  <si>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</si>
  <si>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</si>
  <si>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</si>
  <si>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</si>
  <si>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</si>
  <si>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</si>
  <si>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</si>
  <si>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</si>
  <si>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</si>
  <si>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</si>
  <si>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</si>
  <si>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</si>
  <si>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</si>
  <si>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</si>
  <si>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</si>
  <si>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</si>
  <si>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</si>
  <si>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</si>
  <si>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</si>
  <si>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</si>
  <si>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</si>
  <si>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</si>
  <si>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</si>
  <si>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</si>
  <si>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</si>
  <si>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</si>
  <si>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</si>
  <si>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</si>
  <si>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</si>
  <si>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</si>
  <si>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</si>
  <si>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</si>
  <si>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</si>
  <si>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</si>
  <si>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</si>
  <si>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</si>
  <si>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</si>
  <si>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</si>
  <si>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</si>
  <si>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</si>
  <si>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</si>
  <si>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</si>
  <si>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</si>
  <si>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</si>
  <si>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</si>
  <si>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</si>
  <si>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</si>
  <si>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</si>
  <si>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</si>
  <si>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</si>
  <si>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</si>
  <si>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</si>
  <si>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</si>
  <si>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</si>
  <si>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</si>
  <si>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</si>
  <si>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</si>
  <si>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</si>
  <si>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</si>
  <si>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</si>
  <si>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</si>
  <si>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</si>
  <si>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</si>
  <si>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</si>
  <si>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</si>
  <si>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</si>
  <si>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</si>
  <si>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</si>
  <si>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</si>
  <si>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</si>
  <si>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</si>
  <si>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</si>
  <si>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</si>
  <si>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</si>
  <si>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</si>
  <si>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</si>
  <si>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</si>
  <si>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</si>
  <si>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</si>
  <si>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</si>
  <si>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</si>
  <si>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</si>
  <si>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</si>
  <si>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</si>
  <si>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</si>
  <si>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</si>
  <si>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</si>
  <si>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</si>
  <si>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</si>
  <si>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</si>
  <si>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</si>
  <si>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</si>
  <si>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</si>
  <si>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</si>
  <si>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</si>
  <si>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</si>
  <si>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</si>
  <si>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</si>
  <si>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</si>
  <si>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</si>
  <si>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</si>
  <si>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</si>
  <si>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</si>
  <si>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</si>
  <si>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</si>
  <si>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</si>
  <si>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</si>
  <si>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</si>
  <si>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</si>
  <si>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</si>
  <si>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</si>
  <si>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</si>
  <si>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</si>
  <si>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</si>
  <si>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</si>
  <si>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</si>
  <si>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</si>
  <si>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</si>
  <si>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</si>
  <si>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</si>
  <si>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</si>
  <si>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</si>
  <si>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</si>
  <si>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</si>
  <si>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</si>
  <si>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</si>
  <si>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</si>
  <si>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</si>
  <si>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</si>
  <si>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</si>
  <si>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</si>
  <si>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</si>
  <si>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</si>
  <si>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</si>
  <si>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</si>
  <si>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</si>
  <si>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</si>
  <si>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</si>
  <si>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</si>
  <si>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</si>
  <si>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</si>
  <si>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</si>
  <si>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</si>
  <si>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</si>
  <si>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</si>
  <si>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</si>
  <si>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</si>
  <si>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</si>
  <si>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</si>
  <si>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</si>
  <si>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</si>
  <si>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</si>
  <si>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</si>
  <si>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</si>
  <si>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</si>
  <si>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</si>
  <si>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</si>
  <si>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</si>
  <si>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</si>
  <si>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</si>
  <si>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</si>
  <si>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</si>
  <si>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</si>
  <si>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</si>
  <si>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</si>
  <si>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</si>
  <si>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</si>
  <si>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</si>
  <si>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</si>
  <si>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</si>
  <si>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</si>
  <si>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</si>
  <si>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</si>
  <si>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</si>
  <si>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</si>
  <si>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</si>
  <si>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</si>
  <si>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</si>
  <si>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</si>
  <si>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</si>
  <si>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</si>
  <si>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</si>
  <si>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</si>
  <si>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</si>
  <si>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</si>
  <si>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</si>
  <si>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</si>
  <si>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</si>
  <si>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</si>
  <si>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</si>
  <si>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</si>
  <si>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</si>
  <si>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</si>
  <si>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</si>
  <si>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</si>
  <si>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</si>
  <si>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</si>
  <si>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</si>
  <si>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</si>
  <si>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</si>
  <si>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</si>
  <si>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</si>
  <si>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</si>
  <si>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</si>
  <si>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</si>
  <si>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</si>
  <si>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</si>
  <si>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</si>
  <si>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</si>
  <si>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</si>
  <si>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</si>
  <si>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</si>
  <si>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</si>
  <si>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</si>
  <si>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</si>
  <si>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</si>
  <si>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</si>
  <si>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</si>
  <si>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</si>
  <si>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</si>
  <si>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</si>
  <si>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</si>
  <si>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</si>
  <si>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</si>
  <si>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</si>
  <si>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</si>
  <si>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</si>
  <si>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</si>
  <si>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</si>
  <si>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</si>
  <si>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</si>
  <si>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</si>
  <si>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</si>
  <si>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</si>
  <si>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</si>
  <si>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</si>
  <si>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</si>
  <si>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</si>
  <si>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</si>
  <si>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</si>
  <si>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</si>
  <si>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</si>
  <si>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</si>
  <si>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</si>
  <si>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</si>
  <si>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</si>
  <si>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</si>
  <si>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</si>
  <si>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</si>
  <si>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</si>
  <si>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</si>
  <si>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</si>
  <si>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</si>
  <si>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</si>
  <si>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</si>
  <si>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</si>
  <si>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</si>
  <si>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</si>
  <si>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</si>
  <si>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</si>
  <si>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</si>
  <si>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</si>
  <si>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</si>
  <si>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</si>
  <si>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</si>
  <si>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</si>
  <si>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</si>
  <si>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</si>
  <si>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</si>
  <si>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</si>
  <si>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</si>
  <si>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</si>
  <si>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</si>
  <si>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</si>
  <si>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</si>
  <si>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</si>
  <si>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</si>
  <si>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</si>
  <si>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</si>
  <si>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</si>
  <si>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</si>
  <si>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</si>
  <si>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</si>
  <si>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</si>
  <si>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</si>
  <si>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</si>
  <si>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</si>
  <si>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</si>
  <si>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</si>
  <si>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</si>
  <si>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</si>
  <si>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</si>
  <si>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</si>
  <si>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</si>
  <si>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</si>
  <si>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</si>
  <si>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</si>
  <si>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</si>
  <si>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</si>
  <si>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</si>
  <si>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</si>
  <si>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</si>
  <si>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</si>
  <si>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</si>
  <si>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</si>
  <si>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</si>
  <si>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</si>
  <si>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</si>
  <si>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</si>
  <si>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</si>
  <si>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</si>
  <si>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</si>
  <si>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</si>
  <si>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</si>
  <si>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</si>
  <si>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</si>
  <si>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</si>
  <si>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</si>
  <si>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</si>
  <si>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</si>
  <si>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</si>
  <si>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</si>
  <si>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</si>
  <si>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</si>
  <si>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</si>
  <si>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</si>
  <si>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</si>
  <si>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</si>
  <si>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</si>
  <si>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</si>
  <si>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</si>
  <si>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</si>
  <si>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</si>
  <si>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</si>
  <si>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</si>
  <si>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</si>
  <si>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</si>
  <si>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</si>
  <si>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</si>
  <si>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</si>
  <si>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</si>
  <si>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</si>
  <si>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</si>
  <si>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</si>
  <si>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</si>
  <si>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</si>
  <si>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</si>
  <si>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</si>
  <si>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</si>
  <si>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</si>
  <si>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</si>
  <si>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</si>
  <si>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</si>
  <si>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</si>
  <si>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</si>
  <si>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</si>
  <si>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</si>
  <si>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</si>
  <si>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</si>
  <si>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</si>
  <si>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</si>
  <si>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</si>
  <si>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</si>
  <si>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</si>
  <si>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</si>
  <si>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</si>
  <si>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</si>
  <si>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</si>
  <si>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</si>
  <si>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</si>
  <si>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</si>
  <si>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</si>
  <si>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</si>
  <si>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</si>
  <si>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</si>
  <si>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</si>
  <si>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</si>
  <si>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</si>
  <si>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</si>
  <si>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</si>
  <si>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</si>
  <si>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</si>
  <si>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</si>
  <si>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</si>
  <si>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</si>
  <si>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</si>
  <si>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</si>
  <si>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</si>
  <si>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</si>
  <si>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</si>
  <si>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</si>
  <si>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</si>
  <si>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</si>
  <si>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</si>
  <si>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</si>
  <si>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</si>
  <si>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</si>
  <si>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</si>
  <si>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</si>
  <si>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</si>
  <si>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</si>
  <si>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</si>
  <si>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</si>
  <si>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</si>
  <si>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</si>
  <si>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</si>
  <si>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</si>
  <si>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</si>
  <si>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</si>
  <si>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</si>
  <si>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</si>
  <si>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</si>
  <si>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</si>
  <si>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</si>
  <si>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</si>
  <si>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</si>
  <si>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</si>
  <si>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</si>
  <si>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</si>
  <si>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</si>
  <si>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</si>
  <si>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</si>
  <si>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</si>
  <si>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</si>
  <si>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</si>
  <si>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</si>
  <si>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</si>
  <si>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</si>
  <si>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</si>
  <si>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</si>
  <si>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</si>
  <si>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</si>
  <si>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</si>
  <si>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</si>
  <si>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</si>
  <si>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</si>
  <si>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</si>
  <si>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</si>
  <si>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</si>
  <si>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</si>
  <si>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</si>
  <si>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</si>
  <si>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</si>
  <si>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</si>
  <si>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</si>
  <si>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</si>
  <si>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</si>
  <si>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</si>
  <si>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</si>
  <si>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</si>
  <si>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</si>
  <si>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</si>
  <si>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</si>
  <si>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</si>
  <si>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</si>
  <si>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</si>
  <si>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</si>
  <si>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</si>
  <si>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</si>
  <si>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</si>
  <si>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</si>
  <si>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</si>
  <si>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</si>
  <si>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</si>
  <si>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</si>
  <si>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</si>
  <si>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</si>
  <si>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</si>
  <si>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</si>
  <si>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</si>
  <si>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</si>
  <si>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</si>
  <si>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</si>
  <si>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</si>
  <si>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</si>
  <si>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</si>
  <si>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</si>
  <si>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</si>
  <si>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</si>
  <si>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</si>
  <si>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</si>
  <si>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</si>
  <si>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</si>
  <si>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</si>
  <si>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</si>
  <si>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</si>
  <si>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</si>
  <si>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</si>
  <si>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</si>
  <si>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</si>
  <si>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</si>
  <si>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</si>
  <si>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</si>
  <si>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</si>
  <si>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</si>
  <si>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</si>
  <si>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</si>
  <si>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</si>
  <si>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</si>
  <si>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</si>
  <si>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</si>
  <si>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</si>
  <si>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</si>
  <si>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</si>
  <si>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</si>
  <si>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</si>
  <si>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</si>
  <si>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</si>
  <si>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</si>
  <si>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</si>
  <si>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</si>
  <si>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</si>
  <si>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</si>
  <si>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</si>
  <si>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</si>
  <si>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</si>
  <si>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</si>
  <si>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</si>
  <si>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</si>
  <si>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</si>
  <si>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</si>
  <si>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</si>
  <si>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</si>
  <si>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</si>
  <si>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</si>
  <si>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</si>
  <si>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</si>
  <si>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</si>
  <si>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</si>
  <si>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</si>
  <si>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</si>
  <si>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</si>
  <si>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</si>
  <si>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</si>
  <si>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</si>
  <si>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</si>
  <si>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</si>
  <si>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</si>
  <si>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</si>
  <si>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</si>
  <si>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</si>
  <si>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</si>
  <si>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</si>
  <si>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</si>
  <si>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</si>
  <si>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</si>
  <si>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</si>
  <si>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</si>
  <si>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</si>
  <si>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</si>
  <si>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</si>
  <si>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</si>
  <si>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</si>
  <si>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</si>
  <si>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</si>
  <si>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</si>
  <si>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</si>
  <si>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</si>
  <si>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</si>
  <si>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</si>
  <si>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</si>
  <si>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</si>
  <si>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</si>
  <si>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</si>
  <si>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</si>
  <si>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</si>
  <si>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</si>
  <si>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</si>
  <si>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</si>
  <si>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</si>
  <si>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</si>
  <si>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</si>
  <si>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</si>
  <si>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</si>
  <si>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</si>
  <si>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</si>
  <si>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</si>
  <si>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</si>
  <si>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</si>
  <si>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</si>
  <si>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</si>
  <si>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</si>
  <si>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</si>
  <si>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</si>
  <si>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</si>
  <si>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</si>
  <si>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</si>
  <si>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</si>
  <si>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</si>
  <si>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</si>
  <si>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</si>
  <si>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</si>
  <si>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</si>
  <si>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</si>
  <si>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</si>
  <si>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</si>
  <si>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</si>
  <si>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</si>
  <si>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</si>
  <si>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</si>
  <si>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</si>
  <si>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</si>
  <si>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</si>
  <si>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</si>
  <si>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</si>
  <si>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</si>
  <si>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</si>
  <si>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</si>
  <si>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</si>
  <si>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</si>
  <si>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</si>
  <si>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</si>
  <si>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</si>
  <si>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</si>
  <si>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</si>
  <si>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</si>
  <si>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</si>
  <si>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</si>
  <si>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</si>
  <si>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</si>
  <si>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</si>
  <si>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</si>
  <si>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</si>
  <si>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</si>
  <si>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</si>
  <si>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</si>
  <si>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</si>
  <si>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</si>
  <si>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</si>
  <si>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</si>
  <si>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</si>
  <si>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</si>
  <si>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</si>
  <si>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</si>
  <si>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</si>
  <si>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</si>
  <si>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</si>
  <si>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</si>
  <si>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</si>
  <si>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</si>
  <si>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</si>
  <si>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</si>
  <si>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</si>
  <si>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</si>
  <si>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</si>
  <si>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</si>
  <si>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</si>
  <si>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</si>
  <si>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</si>
  <si>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</si>
  <si>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</si>
  <si>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</si>
  <si>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</si>
  <si>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</si>
  <si>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</si>
  <si>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</si>
  <si>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</si>
  <si>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</si>
  <si>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</si>
  <si>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</si>
  <si>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</si>
  <si>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</si>
  <si>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</si>
  <si>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</si>
  <si>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</si>
  <si>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</si>
  <si>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</si>
  <si>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</si>
  <si>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</si>
  <si>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</si>
  <si>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</si>
  <si>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</si>
  <si>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</si>
  <si>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</si>
  <si>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</si>
  <si>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</si>
  <si>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</si>
  <si>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</si>
  <si>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</si>
  <si>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</si>
  <si>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</si>
  <si>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</si>
  <si>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</si>
  <si>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</si>
  <si>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</si>
  <si>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</si>
  <si>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</si>
  <si>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</si>
  <si>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</si>
  <si>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</si>
  <si>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</si>
  <si>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</si>
  <si>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</si>
  <si>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</si>
  <si>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</si>
  <si>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</si>
  <si>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</si>
  <si>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</si>
  <si>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</si>
  <si>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</si>
  <si>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</si>
  <si>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</si>
  <si>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</si>
  <si>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</si>
  <si>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</si>
  <si>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</si>
  <si>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</si>
  <si>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</si>
  <si>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</si>
  <si>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</si>
  <si>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</si>
  <si>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</si>
  <si>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</si>
  <si>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</si>
  <si>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</si>
  <si>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</si>
  <si>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</si>
  <si>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</si>
  <si>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</si>
  <si>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</si>
  <si>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</si>
  <si>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</si>
  <si>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</si>
  <si>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</si>
  <si>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</si>
  <si>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</si>
  <si>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</si>
  <si>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</si>
  <si>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</si>
  <si>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</si>
  <si>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</si>
  <si>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</si>
  <si>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</si>
  <si>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</si>
  <si>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</si>
  <si>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</si>
  <si>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</si>
  <si>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</si>
  <si>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</si>
  <si>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</si>
  <si>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</si>
  <si>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</si>
  <si>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</si>
  <si>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</si>
  <si>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</si>
  <si>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</si>
  <si>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</si>
  <si>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</si>
  <si>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</si>
  <si>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</si>
  <si>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</si>
  <si>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</si>
  <si>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</si>
  <si>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</si>
  <si>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</si>
  <si>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</si>
  <si>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</si>
  <si>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</si>
  <si>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</si>
  <si>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</si>
  <si>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</si>
  <si>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</si>
  <si>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</si>
  <si>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</si>
  <si>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</si>
  <si>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</si>
  <si>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</si>
  <si>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</si>
  <si>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</si>
  <si>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</si>
  <si>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</si>
  <si>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</si>
  <si>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</si>
  <si>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</si>
  <si>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</si>
  <si>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</si>
  <si>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</si>
  <si>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</si>
  <si>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</si>
  <si>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</si>
  <si>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</si>
  <si>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</si>
  <si>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</si>
  <si>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</si>
  <si>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</si>
  <si>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</si>
  <si>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</si>
  <si>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</si>
  <si>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</si>
  <si>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</si>
  <si>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</si>
  <si>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</si>
  <si>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</si>
  <si>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</si>
  <si>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</si>
  <si>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</si>
  <si>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</si>
  <si>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</si>
  <si>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</si>
  <si>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</si>
  <si>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</si>
  <si>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</si>
  <si>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</si>
  <si>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</si>
  <si>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</si>
  <si>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</si>
  <si>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</si>
  <si>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</si>
  <si>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</si>
  <si>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</si>
  <si>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</si>
  <si>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</si>
  <si>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</si>
  <si>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</si>
  <si>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</si>
  <si>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</si>
  <si>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</si>
  <si>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</si>
  <si>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</si>
  <si>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</si>
  <si>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</si>
  <si>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</si>
  <si>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</si>
  <si>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</si>
  <si>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</si>
  <si>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</si>
  <si>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</si>
  <si>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</si>
  <si>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</si>
  <si>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</si>
  <si>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</si>
  <si>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</si>
  <si>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</si>
  <si>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</si>
  <si>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</si>
  <si>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</si>
  <si>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</si>
  <si>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</si>
  <si>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</si>
  <si>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</si>
  <si>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</si>
  <si>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</si>
  <si>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</si>
  <si>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</si>
  <si>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</si>
  <si>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</si>
  <si>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</si>
  <si>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</si>
  <si>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</si>
  <si>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</si>
  <si>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</si>
  <si>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</si>
  <si>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</si>
  <si>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</si>
  <si>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</si>
  <si>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</si>
  <si>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</si>
  <si>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</si>
  <si>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</si>
  <si>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</si>
  <si>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</si>
  <si>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</si>
  <si>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</si>
  <si>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</si>
  <si>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</si>
  <si>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</si>
  <si>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</si>
  <si>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</si>
  <si>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</si>
  <si>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</si>
  <si>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</si>
  <si>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</si>
  <si>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</si>
  <si>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</si>
  <si>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</si>
  <si>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</si>
  <si>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</si>
  <si>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</si>
  <si>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</si>
  <si>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</si>
  <si>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</si>
  <si>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</si>
  <si>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</si>
  <si>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</si>
  <si>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</si>
  <si>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</si>
  <si>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</si>
  <si>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</si>
  <si>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</si>
  <si>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</si>
  <si>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</si>
  <si>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</si>
  <si>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</si>
  <si>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</si>
  <si>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</si>
  <si>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</si>
  <si>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</si>
  <si>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</si>
  <si>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</si>
  <si>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</si>
  <si>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</si>
  <si>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</si>
  <si>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</si>
  <si>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</si>
  <si>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</si>
  <si>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</si>
  <si>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</si>
  <si>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</si>
  <si>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</si>
  <si>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</si>
  <si>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</si>
  <si>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</si>
  <si>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</si>
  <si>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</si>
  <si>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</si>
  <si>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</si>
  <si>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</si>
  <si>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</si>
  <si>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</si>
  <si>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</si>
  <si>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</si>
  <si>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</si>
  <si>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</si>
  <si>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</si>
  <si>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</si>
  <si>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</si>
  <si>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</si>
  <si>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</si>
  <si>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</si>
  <si>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</si>
  <si>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</si>
  <si>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</si>
  <si>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</si>
  <si>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</si>
  <si>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</si>
  <si>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</si>
  <si>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</si>
  <si>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</si>
  <si>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</si>
  <si>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</si>
  <si>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</si>
  <si>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</si>
  <si>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</si>
  <si>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</si>
  <si>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</si>
  <si>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</si>
  <si>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</si>
  <si>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</si>
  <si>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</si>
  <si>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</si>
  <si>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</si>
  <si>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</si>
  <si>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</si>
  <si>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</si>
  <si>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</si>
  <si>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</si>
  <si>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</si>
  <si>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</si>
  <si>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</si>
  <si>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</si>
  <si>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</si>
  <si>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</si>
  <si>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</si>
  <si>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</si>
  <si>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</si>
  <si>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</si>
  <si>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</si>
  <si>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</si>
  <si>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</si>
  <si>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</si>
  <si>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</si>
  <si>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</si>
  <si>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</si>
  <si>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</si>
  <si>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</si>
  <si>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</si>
  <si>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</si>
  <si>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</si>
  <si>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</si>
  <si>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</si>
  <si>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</si>
  <si>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</si>
  <si>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</si>
  <si>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</si>
  <si>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</si>
  <si>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</si>
  <si>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</si>
  <si>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</si>
  <si>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</si>
  <si>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</si>
  <si>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</si>
  <si>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</si>
  <si>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</si>
  <si>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</si>
  <si>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</si>
  <si>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</si>
  <si>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</si>
  <si>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</si>
  <si>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</si>
  <si>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</si>
  <si>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</si>
  <si>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</si>
  <si>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</si>
  <si>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</si>
  <si>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</si>
  <si>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</si>
  <si>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</si>
  <si>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</si>
  <si>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</si>
  <si>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</si>
  <si>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</si>
  <si>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</si>
  <si>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</si>
  <si>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</si>
  <si>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</si>
  <si>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</si>
  <si>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</si>
  <si>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</si>
  <si>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</si>
  <si>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</si>
  <si>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</si>
  <si>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</si>
  <si>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</si>
  <si>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</si>
  <si>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</si>
  <si>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</si>
  <si>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</si>
  <si>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</si>
  <si>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</si>
  <si>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</si>
  <si>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</si>
  <si>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</si>
  <si>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</si>
  <si>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</si>
  <si>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</si>
  <si>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</si>
  <si>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</si>
  <si>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</si>
  <si>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</si>
  <si>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</si>
  <si>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</si>
  <si>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</si>
  <si>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</si>
  <si>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</si>
  <si>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</si>
  <si>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</si>
  <si>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</si>
  <si>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</si>
  <si>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</si>
  <si>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</si>
  <si>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</si>
  <si>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</si>
  <si>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</si>
  <si>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</si>
  <si>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</si>
  <si>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</si>
  <si>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</si>
  <si>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</si>
  <si>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</si>
  <si>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</si>
  <si>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</si>
  <si>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</si>
  <si>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</si>
  <si>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</si>
  <si>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</si>
  <si>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</si>
  <si>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</si>
  <si>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</si>
  <si>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</si>
  <si>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</si>
  <si>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</si>
  <si>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</si>
  <si>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</si>
  <si>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</si>
  <si>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</si>
  <si>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</si>
  <si>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</si>
  <si>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</si>
  <si>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</si>
  <si>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</si>
  <si>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</si>
  <si>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</si>
  <si>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</si>
  <si>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</si>
  <si>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</si>
  <si>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</si>
  <si>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</si>
  <si>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</si>
  <si>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</si>
  <si>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</si>
  <si>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</si>
  <si>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</si>
  <si>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</si>
  <si>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</si>
  <si>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</si>
  <si>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</si>
  <si>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</si>
  <si>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</si>
  <si>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</si>
  <si>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</si>
  <si>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</si>
  <si>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</si>
  <si>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</si>
  <si>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</si>
  <si>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</si>
  <si>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</si>
  <si>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</si>
  <si>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</si>
  <si>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</si>
  <si>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</si>
  <si>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</si>
  <si>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</si>
  <si>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</si>
  <si>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</si>
  <si>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</si>
  <si>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</si>
  <si>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</si>
  <si>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</si>
  <si>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</si>
  <si>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</si>
  <si>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</si>
  <si>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</si>
  <si>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</si>
  <si>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</si>
  <si>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</si>
  <si>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</si>
  <si>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</si>
  <si>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</si>
  <si>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</si>
  <si>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</si>
  <si>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</si>
  <si>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</si>
  <si>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</si>
  <si>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</si>
  <si>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</si>
  <si>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</si>
  <si>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</si>
  <si>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</si>
  <si>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</si>
  <si>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</si>
  <si>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</si>
  <si>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</si>
  <si>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</si>
  <si>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</si>
  <si>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</si>
  <si>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</si>
  <si>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</si>
  <si>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</si>
  <si>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</si>
  <si>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</si>
  <si>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</si>
  <si>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</si>
  <si>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</si>
  <si>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</si>
  <si>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</si>
  <si>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</si>
  <si>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</si>
  <si>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</si>
  <si>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</si>
  <si>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</si>
  <si>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</si>
  <si>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</si>
  <si>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</si>
  <si>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</si>
  <si>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</si>
  <si>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</si>
  <si>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</si>
  <si>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</si>
  <si>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</si>
  <si>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</si>
  <si>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</si>
  <si>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</si>
  <si>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</si>
  <si>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</si>
  <si>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</si>
  <si>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</si>
  <si>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</si>
  <si>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</si>
  <si>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</si>
  <si>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</si>
  <si>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</si>
  <si>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</si>
  <si>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</si>
  <si>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</si>
  <si>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</si>
  <si>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</si>
  <si>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</si>
  <si>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</si>
  <si>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</si>
  <si>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</si>
  <si>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</si>
  <si>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</si>
  <si>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</si>
  <si>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</si>
  <si>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</si>
  <si>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</si>
  <si>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</si>
  <si>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</si>
  <si>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</si>
  <si>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</si>
  <si>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</si>
  <si>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</si>
  <si>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</si>
  <si>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</si>
  <si>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</si>
  <si>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</si>
  <si>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</si>
  <si>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</si>
  <si>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</si>
  <si>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</si>
  <si>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</si>
  <si>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</si>
  <si>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</si>
  <si>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</si>
  <si>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</si>
  <si>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</si>
  <si>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</si>
  <si>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</si>
  <si>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</si>
  <si>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</si>
  <si>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</si>
  <si>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</si>
  <si>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</si>
  <si>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</si>
  <si>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</si>
  <si>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</si>
  <si>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</si>
  <si>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</si>
  <si>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</si>
  <si>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</si>
  <si>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</si>
  <si>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</si>
  <si>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</si>
  <si>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</si>
  <si>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</si>
  <si>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</si>
  <si>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</si>
  <si>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</si>
  <si>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</si>
  <si>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</si>
  <si>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</si>
  <si>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</si>
  <si>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</si>
  <si>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</si>
  <si>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</si>
  <si>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</si>
  <si>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</si>
  <si>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</si>
  <si>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</si>
  <si>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</si>
  <si>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</si>
  <si>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</si>
  <si>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</si>
  <si>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</si>
  <si>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</si>
  <si>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</si>
  <si>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</si>
  <si>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</si>
  <si>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</si>
  <si>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</si>
  <si>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</si>
  <si>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</si>
  <si>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</si>
  <si>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</si>
  <si>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</si>
  <si>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</si>
  <si>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</si>
  <si>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</si>
  <si>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</si>
  <si>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</si>
  <si>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</si>
  <si>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</si>
  <si>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</si>
  <si>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</si>
  <si>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</si>
  <si>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</si>
  <si>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</si>
  <si>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</si>
  <si>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</si>
  <si>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</si>
  <si>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</si>
  <si>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</si>
  <si>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</si>
  <si>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</si>
  <si>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</si>
  <si>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</si>
  <si>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</si>
  <si>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</si>
  <si>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</si>
  <si>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</si>
  <si>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</si>
  <si>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</si>
  <si>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</si>
  <si>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</si>
  <si>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</si>
  <si>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</si>
  <si>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</si>
  <si>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</si>
  <si>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</si>
  <si>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</si>
  <si>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</si>
  <si>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</si>
  <si>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</si>
  <si>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</si>
  <si>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</si>
  <si>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</si>
  <si>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</si>
  <si>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</si>
  <si>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</si>
  <si>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</si>
  <si>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</si>
  <si>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</si>
  <si>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</si>
  <si>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</si>
  <si>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</si>
  <si>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</si>
  <si>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</si>
  <si>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</si>
  <si>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</si>
  <si>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</si>
  <si>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</si>
  <si>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</si>
  <si>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</si>
  <si>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</si>
  <si>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</si>
  <si>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</si>
  <si>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</si>
  <si>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</si>
  <si>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</si>
  <si>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</si>
  <si>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</si>
  <si>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</si>
  <si>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</si>
  <si>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</si>
  <si>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</si>
  <si>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</si>
  <si>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</si>
  <si>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</si>
  <si>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</si>
  <si>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</si>
  <si>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</si>
  <si>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</si>
  <si>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</si>
  <si>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</si>
  <si>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</si>
  <si>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</si>
  <si>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</si>
  <si>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</si>
  <si>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</si>
  <si>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</si>
  <si>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</si>
  <si>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</si>
  <si>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</si>
  <si>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</si>
  <si>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</si>
  <si>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</si>
  <si>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</si>
  <si>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</si>
  <si>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</si>
  <si>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</si>
  <si>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</si>
  <si>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</si>
  <si>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</si>
  <si>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</si>
  <si>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</si>
  <si>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</si>
  <si>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</si>
  <si>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</si>
  <si>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</si>
  <si>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</si>
  <si>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</si>
  <si>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</si>
  <si>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</si>
  <si>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</si>
  <si>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</si>
  <si>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</si>
  <si>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</si>
  <si>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</si>
  <si>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</si>
  <si>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</si>
  <si>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</si>
  <si>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</si>
  <si>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</si>
  <si>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</si>
  <si>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</si>
  <si>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</si>
  <si>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</si>
  <si>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</si>
  <si>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</si>
  <si>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</si>
  <si>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</si>
  <si>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</si>
  <si>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</si>
  <si>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</si>
  <si>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</si>
  <si>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</si>
  <si>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</si>
  <si>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</si>
  <si>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</si>
  <si>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</si>
  <si>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</si>
  <si>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</si>
  <si>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</si>
  <si>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</si>
  <si>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</si>
  <si>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</si>
  <si>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</si>
  <si>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</si>
  <si>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</si>
  <si>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</si>
  <si>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</si>
  <si>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</si>
  <si>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</si>
  <si>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</si>
  <si>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</si>
  <si>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</si>
  <si>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</si>
  <si>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</si>
  <si>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</si>
  <si>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</si>
  <si>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</si>
  <si>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</si>
  <si>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</si>
  <si>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</si>
  <si>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</si>
  <si>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</si>
  <si>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</si>
  <si>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</si>
  <si>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</si>
  <si>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</si>
  <si>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</si>
  <si>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</si>
  <si>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</si>
  <si>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</si>
  <si>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</si>
  <si>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</si>
  <si>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</si>
  <si>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</si>
  <si>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</si>
  <si>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</si>
  <si>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</si>
  <si>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</si>
  <si>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</si>
  <si>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</si>
  <si>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</si>
  <si>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</si>
  <si>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</si>
  <si>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</si>
  <si>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</si>
  <si>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</si>
  <si>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</si>
  <si>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</si>
  <si>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</si>
  <si>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</si>
  <si>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</si>
  <si>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</si>
  <si>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</si>
  <si>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</si>
  <si>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</si>
  <si>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</si>
  <si>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</si>
  <si>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</si>
  <si>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</si>
  <si>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</si>
  <si>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</si>
  <si>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</si>
  <si>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</si>
  <si>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</si>
  <si>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</si>
  <si>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</si>
  <si>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</si>
  <si>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</si>
  <si>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</si>
  <si>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</si>
  <si>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</si>
  <si>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</si>
  <si>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</si>
  <si>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</si>
  <si>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</si>
  <si>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</si>
  <si>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</si>
  <si>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</si>
  <si>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</si>
  <si>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</si>
  <si>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</si>
  <si>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</si>
  <si>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</si>
  <si>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</si>
  <si>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</si>
  <si>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</si>
  <si>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</si>
  <si>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</si>
  <si>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</si>
  <si>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</si>
  <si>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</si>
  <si>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</si>
  <si>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</si>
  <si>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</si>
  <si>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</si>
  <si>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</si>
  <si>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</si>
  <si>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</si>
  <si>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</si>
  <si>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</si>
  <si>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</si>
  <si>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</si>
  <si>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</si>
  <si>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</si>
  <si>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</si>
  <si>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</si>
  <si>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</si>
  <si>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</si>
  <si>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</si>
  <si>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</si>
  <si>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</si>
  <si>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</si>
  <si>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</si>
  <si>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</si>
  <si>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</si>
  <si>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</si>
  <si>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</si>
  <si>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</si>
  <si>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</si>
  <si>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</si>
  <si>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</si>
  <si>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</si>
  <si>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</si>
  <si>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</si>
  <si>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</si>
  <si>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</si>
  <si>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</si>
  <si>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</si>
  <si>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</si>
  <si>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</si>
  <si>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</si>
  <si>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</si>
  <si>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</si>
  <si>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</si>
  <si>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</si>
  <si>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</si>
  <si>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</si>
  <si>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</si>
  <si>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</si>
  <si>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</si>
  <si>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</si>
  <si>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</si>
  <si>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</si>
  <si>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</si>
  <si>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</si>
  <si>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</si>
  <si>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</si>
  <si>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</si>
  <si>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</si>
  <si>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</si>
  <si>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</si>
  <si>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</si>
  <si>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</si>
  <si>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</si>
  <si>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</si>
  <si>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</si>
  <si>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</si>
  <si>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</si>
  <si>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</si>
  <si>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</si>
  <si>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</si>
  <si>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</si>
  <si>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</si>
  <si>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</si>
  <si>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</si>
  <si>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</si>
  <si>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</si>
  <si>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</si>
  <si>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</si>
  <si>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</si>
  <si>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</si>
  <si>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</si>
  <si>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</si>
  <si>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</si>
  <si>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</si>
  <si>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</si>
  <si>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</si>
  <si>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</si>
  <si>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</si>
  <si>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</si>
  <si>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</si>
  <si>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</si>
  <si>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</si>
  <si>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</si>
  <si>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</si>
  <si>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</si>
  <si>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</si>
  <si>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</si>
  <si>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</si>
  <si>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</si>
  <si>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</si>
  <si>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</si>
  <si>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</si>
  <si>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</si>
  <si>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</si>
  <si>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</si>
  <si>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</si>
  <si>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</si>
  <si>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</si>
  <si>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</si>
  <si>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</si>
  <si>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</si>
  <si>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</si>
  <si>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</si>
  <si>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</si>
  <si>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</si>
  <si>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</si>
  <si>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</si>
  <si>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</si>
  <si>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</si>
  <si>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</si>
  <si>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</si>
  <si>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</si>
  <si>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</si>
  <si>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</si>
  <si>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</si>
  <si>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</si>
  <si>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</si>
  <si>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</si>
  <si>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</si>
  <si>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</si>
  <si>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</si>
  <si>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</si>
  <si>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</si>
  <si>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</si>
  <si>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</si>
  <si>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</si>
  <si>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</si>
  <si>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</si>
  <si>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</si>
  <si>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</si>
  <si>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</si>
  <si>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</si>
  <si>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</si>
  <si>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</si>
  <si>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</si>
  <si>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</si>
  <si>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</si>
  <si>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</si>
  <si>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</si>
  <si>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</si>
  <si>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</si>
  <si>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</si>
  <si>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</si>
  <si>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</si>
  <si>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</si>
  <si>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</si>
  <si>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</si>
  <si>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</si>
  <si>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</si>
  <si>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</si>
  <si>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</si>
  <si>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</si>
  <si>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</si>
  <si>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</si>
  <si>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</si>
  <si>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</si>
  <si>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</si>
  <si>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</si>
  <si>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</si>
  <si>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</si>
  <si>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</si>
  <si>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</si>
  <si>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</si>
  <si>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</si>
  <si>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</si>
  <si>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</si>
  <si>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</si>
  <si>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</si>
  <si>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</si>
  <si>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</si>
  <si>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</si>
  <si>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</si>
  <si>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</si>
  <si>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</si>
  <si>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</si>
  <si>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</si>
  <si>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</si>
  <si>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</si>
  <si>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</si>
  <si>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</si>
  <si>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</si>
  <si>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</si>
  <si>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</si>
  <si>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</si>
  <si>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</si>
  <si>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</si>
  <si>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</si>
  <si>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</si>
  <si>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</si>
  <si>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</si>
  <si>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</si>
  <si>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</si>
  <si>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</si>
  <si>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</si>
  <si>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</si>
  <si>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</si>
  <si>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</si>
  <si>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</si>
  <si>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</si>
  <si>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</si>
  <si>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</si>
  <si>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</si>
  <si>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</si>
  <si>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</si>
  <si>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</si>
  <si>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</si>
  <si>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</si>
  <si>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</si>
  <si>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</si>
  <si>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</si>
  <si>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</si>
  <si>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</si>
  <si>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</si>
  <si>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</si>
  <si>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</si>
  <si>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</si>
  <si>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</si>
  <si>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</si>
  <si>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</si>
  <si>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</si>
  <si>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</si>
  <si>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</si>
  <si>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</si>
  <si>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</si>
  <si>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</si>
  <si>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</si>
  <si>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</si>
  <si>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</si>
  <si>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</si>
  <si>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</si>
  <si>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</si>
  <si>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</si>
  <si>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</si>
  <si>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</si>
  <si>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</si>
  <si>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</si>
  <si>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</si>
  <si>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</si>
  <si>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</si>
  <si>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</si>
  <si>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</si>
  <si>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</si>
  <si>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</si>
  <si>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</si>
  <si>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</si>
  <si>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</si>
  <si>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</si>
  <si>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</si>
  <si>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</si>
  <si>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</si>
  <si>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</si>
  <si>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</si>
  <si>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</si>
  <si>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</si>
  <si>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</si>
  <si>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</si>
  <si>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</si>
  <si>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</si>
  <si>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</si>
  <si>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</si>
  <si>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</si>
  <si>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</si>
  <si>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</si>
  <si>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</si>
  <si>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</si>
  <si>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</si>
  <si>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</si>
  <si>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</si>
  <si>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</si>
  <si>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</si>
  <si>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</si>
  <si>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</si>
  <si>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</si>
  <si>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</si>
  <si>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</si>
  <si>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</si>
  <si>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</si>
  <si>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</si>
  <si>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</si>
  <si>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</si>
  <si>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</si>
  <si>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</si>
  <si>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</si>
  <si>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</si>
  <si>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</si>
  <si>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</si>
  <si>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</si>
  <si>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</si>
  <si>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</si>
  <si>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</si>
  <si>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</si>
  <si>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</si>
  <si>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</si>
  <si>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</si>
  <si>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</si>
  <si>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</si>
  <si>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</si>
  <si>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</si>
  <si>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</si>
  <si>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</si>
  <si>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</si>
  <si>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</si>
  <si>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</si>
  <si>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</si>
  <si>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</si>
  <si>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</si>
  <si>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</si>
  <si>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</si>
  <si>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</si>
  <si>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</si>
  <si>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</si>
  <si>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</si>
  <si>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</si>
  <si>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</si>
  <si>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</si>
  <si>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</si>
  <si>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</si>
  <si>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</si>
  <si>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</si>
  <si>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</si>
  <si>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</si>
  <si>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</si>
  <si>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</si>
  <si>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</si>
  <si>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</si>
  <si>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</si>
  <si>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</si>
  <si>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</si>
  <si>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</si>
  <si>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</si>
  <si>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</si>
  <si>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</si>
  <si>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</si>
  <si>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</si>
  <si>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</si>
  <si>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</si>
  <si>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</si>
  <si>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</si>
  <si>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</si>
  <si>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</si>
  <si>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</si>
  <si>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</si>
  <si>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</si>
  <si>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</si>
  <si>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</si>
  <si>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</si>
  <si>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</si>
  <si>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</si>
  <si>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</si>
  <si>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</si>
  <si>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</si>
  <si>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</si>
  <si>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</si>
  <si>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</si>
  <si>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</si>
  <si>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</si>
  <si>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</si>
  <si>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</si>
  <si>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</si>
  <si>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</si>
  <si>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</si>
  <si>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</si>
  <si>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</si>
  <si>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</si>
  <si>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</si>
  <si>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</si>
  <si>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</si>
  <si>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</si>
  <si>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</si>
  <si>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</si>
  <si>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</si>
  <si>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</si>
  <si>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</si>
  <si>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</si>
  <si>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</si>
  <si>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</si>
  <si>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</si>
  <si>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</si>
  <si>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</si>
  <si>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</si>
  <si>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</si>
  <si>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</si>
  <si>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</si>
  <si>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</si>
  <si>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</si>
  <si>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</si>
  <si>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</si>
  <si>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</si>
  <si>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</si>
  <si>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</si>
  <si>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</si>
  <si>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</si>
  <si>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</si>
  <si>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</si>
  <si>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</si>
  <si>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</si>
  <si>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</si>
  <si>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</si>
  <si>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</si>
  <si>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</si>
  <si>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</si>
  <si>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</si>
  <si>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</si>
  <si>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</si>
  <si>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</si>
  <si>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</si>
  <si>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</si>
  <si>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</si>
  <si>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</si>
  <si>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</si>
  <si>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</si>
  <si>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</si>
  <si>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</si>
  <si>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</si>
  <si>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</si>
  <si>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</si>
  <si>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</si>
  <si>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</si>
  <si>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</si>
  <si>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</si>
  <si>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</si>
  <si>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</si>
  <si>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</si>
  <si>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</si>
  <si>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</si>
  <si>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</si>
  <si>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</si>
  <si>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</si>
  <si>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</si>
  <si>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</si>
  <si>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</si>
  <si>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</si>
  <si>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</si>
  <si>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</si>
  <si>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</si>
  <si>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</si>
  <si>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</si>
  <si>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</si>
  <si>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</si>
  <si>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</si>
  <si>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</si>
  <si>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</si>
  <si>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</si>
  <si>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</si>
  <si>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</si>
  <si>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</si>
  <si>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</si>
  <si>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</si>
  <si>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</si>
  <si>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</si>
  <si>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</si>
  <si>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</si>
  <si>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</si>
  <si>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</si>
  <si>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</si>
  <si>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</si>
  <si>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</si>
  <si>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</si>
  <si>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</si>
  <si>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</si>
  <si>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</si>
  <si>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</si>
  <si>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</si>
  <si>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</si>
  <si>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</si>
  <si>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</si>
  <si>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</si>
  <si>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</si>
  <si>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</si>
  <si>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</si>
  <si>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</si>
  <si>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</si>
  <si>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</si>
  <si>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</si>
  <si>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</si>
  <si>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</si>
  <si>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</si>
  <si>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</si>
  <si>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</si>
  <si>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</si>
  <si>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</si>
  <si>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</si>
  <si>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</si>
  <si>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</si>
  <si>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</si>
  <si>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</si>
  <si>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</si>
  <si>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</si>
  <si>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</si>
  <si>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</si>
  <si>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</si>
  <si>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</si>
  <si>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</si>
  <si>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</si>
  <si>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</si>
  <si>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</si>
  <si>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</si>
  <si>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</si>
  <si>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</si>
  <si>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</si>
  <si>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</si>
  <si>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</si>
  <si>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</si>
  <si>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</si>
  <si>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</si>
  <si>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</si>
  <si>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</si>
  <si>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</si>
  <si>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</si>
  <si>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</si>
  <si>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</si>
  <si>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</si>
  <si>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</si>
  <si>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</si>
  <si>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</si>
  <si>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</si>
  <si>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</si>
  <si>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</si>
  <si>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</si>
  <si>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</si>
  <si>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</si>
  <si>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</si>
  <si>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</si>
  <si>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</si>
  <si>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</si>
  <si>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</si>
  <si>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</si>
  <si>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</si>
  <si>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</si>
  <si>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</si>
  <si>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</si>
  <si>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</si>
  <si>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</si>
  <si>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</si>
  <si>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</si>
  <si>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</si>
  <si>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</si>
  <si>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</si>
  <si>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</si>
  <si>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</si>
  <si>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</si>
  <si>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</si>
  <si>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</si>
  <si>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</si>
  <si>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</si>
  <si>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</si>
  <si>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</si>
  <si>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</si>
  <si>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</si>
  <si>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</si>
  <si>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</si>
  <si>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</si>
  <si>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</si>
  <si>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</si>
  <si>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</si>
  <si>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</si>
  <si>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</si>
  <si>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</si>
  <si>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</si>
  <si>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</si>
  <si>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</si>
  <si>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</si>
  <si>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</si>
  <si>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</si>
  <si>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</si>
  <si>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</si>
  <si>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</si>
  <si>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</si>
  <si>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</si>
  <si>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</si>
  <si>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</si>
  <si>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</si>
  <si>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</si>
  <si>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</si>
  <si>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</si>
  <si>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</si>
  <si>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</si>
  <si>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</si>
  <si>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</si>
  <si>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</si>
  <si>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</si>
  <si>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</si>
  <si>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</si>
  <si>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</si>
  <si>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</si>
  <si>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</si>
  <si>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</si>
  <si>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</si>
  <si>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</si>
  <si>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</si>
  <si>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</si>
  <si>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</si>
  <si>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</si>
  <si>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</si>
  <si>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</si>
  <si>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</si>
  <si>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</si>
  <si>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</si>
  <si>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</si>
  <si>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</si>
  <si>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</si>
  <si>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</si>
  <si>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</si>
  <si>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</si>
  <si>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</si>
  <si>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</si>
  <si>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</si>
  <si>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</si>
  <si>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</si>
  <si>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</si>
  <si>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</si>
  <si>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</si>
  <si>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</si>
  <si>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</si>
  <si>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</si>
  <si>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</si>
  <si>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</si>
  <si>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</si>
  <si>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</si>
  <si>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</si>
  <si>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</si>
  <si>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</si>
  <si>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</si>
  <si>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</si>
  <si>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</si>
  <si>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</si>
  <si>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</si>
  <si>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</si>
  <si>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</si>
  <si>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</si>
  <si>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</si>
  <si>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</si>
  <si>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</si>
  <si>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</si>
  <si>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</si>
  <si>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</si>
  <si>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</si>
  <si>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</si>
  <si>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</si>
  <si>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</si>
  <si>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</si>
  <si>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</si>
  <si>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</si>
  <si>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</si>
  <si>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</si>
  <si>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</si>
  <si>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</si>
  <si>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</si>
  <si>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</si>
  <si>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</si>
  <si>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</si>
  <si>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</si>
  <si>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</si>
  <si>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</si>
  <si>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</si>
  <si>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</si>
  <si>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</si>
  <si>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</si>
  <si>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</si>
  <si>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</si>
  <si>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</si>
  <si>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</si>
  <si>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</si>
  <si>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</si>
  <si>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</si>
  <si>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</si>
  <si>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</si>
  <si>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</si>
  <si>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</si>
  <si>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</si>
  <si>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</si>
  <si>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</si>
  <si>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</si>
  <si>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</si>
  <si>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</si>
  <si>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</si>
  <si>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</si>
  <si>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</si>
  <si>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</si>
  <si>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</si>
  <si>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</si>
  <si>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</si>
  <si>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</si>
  <si>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</si>
  <si>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</si>
  <si>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</si>
  <si>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</si>
  <si>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</si>
  <si>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</si>
  <si>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</si>
  <si>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</si>
  <si>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</si>
  <si>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</si>
  <si>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</si>
  <si>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</si>
  <si>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</si>
  <si>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</si>
  <si>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</si>
  <si>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</si>
  <si>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</si>
  <si>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</si>
  <si>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</si>
  <si>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</si>
  <si>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</si>
  <si>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</si>
  <si>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</si>
  <si>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</si>
  <si>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</si>
  <si>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</si>
  <si>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</si>
  <si>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</si>
  <si>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</si>
  <si>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</si>
  <si>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</si>
  <si>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</si>
  <si>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</si>
  <si>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</si>
  <si>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</si>
  <si>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</si>
  <si>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</si>
  <si>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</si>
  <si>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</si>
  <si>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</si>
  <si>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</si>
  <si>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</si>
  <si>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</si>
  <si>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</si>
  <si>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</si>
  <si>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</si>
  <si>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</si>
  <si>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</si>
  <si>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</si>
  <si>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</si>
  <si>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</si>
  <si>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</si>
  <si>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</si>
  <si>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</si>
  <si>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</si>
  <si>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</si>
  <si>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</si>
  <si>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</si>
  <si>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</si>
  <si>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</si>
  <si>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</si>
  <si>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</si>
  <si>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</si>
  <si>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</si>
  <si>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</si>
  <si>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</si>
  <si>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</si>
  <si>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</si>
  <si>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</si>
  <si>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</si>
  <si>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</si>
  <si>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</si>
  <si>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</si>
  <si>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</si>
  <si>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</si>
  <si>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</si>
  <si>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</si>
  <si>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</si>
  <si>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</si>
  <si>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</si>
  <si>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</si>
  <si>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</si>
  <si>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</si>
  <si>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</si>
  <si>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</si>
  <si>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</si>
  <si>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</si>
  <si>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</si>
  <si>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</si>
  <si>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</si>
  <si>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</si>
  <si>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</si>
  <si>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</si>
  <si>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</si>
  <si>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</si>
  <si>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</si>
  <si>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</si>
  <si>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</si>
  <si>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</si>
  <si>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</si>
  <si>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</si>
  <si>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</si>
  <si>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</si>
  <si>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</si>
  <si>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</si>
  <si>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</si>
  <si>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</si>
  <si>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</si>
  <si>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</si>
  <si>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</si>
  <si>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</si>
  <si>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</si>
  <si>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</si>
  <si>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</si>
  <si>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</si>
  <si>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</si>
  <si>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</si>
  <si>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</si>
  <si>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</si>
  <si>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</si>
  <si>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</si>
  <si>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</si>
  <si>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</si>
  <si>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</si>
  <si>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</si>
  <si>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</si>
  <si>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</si>
  <si>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</si>
  <si>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</si>
  <si>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</si>
  <si>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</si>
  <si>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</si>
  <si>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</si>
  <si>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</si>
  <si>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</si>
  <si>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</si>
  <si>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</si>
  <si>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</si>
  <si>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</si>
  <si>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</si>
  <si>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</si>
  <si>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</si>
  <si>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</si>
  <si>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</si>
  <si>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</si>
  <si>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</si>
  <si>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</si>
  <si>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</si>
  <si>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</si>
  <si>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</si>
  <si>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</si>
  <si>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</si>
  <si>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</si>
  <si>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</si>
  <si>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</si>
  <si>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</si>
  <si>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</si>
  <si>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</si>
  <si>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</si>
  <si>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</si>
  <si>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</si>
  <si>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</si>
  <si>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</si>
  <si>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</si>
  <si>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</si>
  <si>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</si>
  <si>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</si>
  <si>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</si>
  <si>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</si>
  <si>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</si>
  <si>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</si>
  <si>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</si>
  <si>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</si>
  <si>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</si>
  <si>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</si>
  <si>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</si>
  <si>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</si>
  <si>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</si>
  <si>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</si>
  <si>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</si>
  <si>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</si>
  <si>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</si>
  <si>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</si>
  <si>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</si>
  <si>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</si>
  <si>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</si>
  <si>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</si>
  <si>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</si>
  <si>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</si>
  <si>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</si>
  <si>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</si>
  <si>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</si>
  <si>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</si>
  <si>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</si>
  <si>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</si>
  <si>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</si>
  <si>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</si>
  <si>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</si>
  <si>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</si>
  <si>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</si>
  <si>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</si>
  <si>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</si>
  <si>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</si>
  <si>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</si>
  <si>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</si>
  <si>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</si>
  <si>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</si>
  <si>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</si>
  <si>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</si>
  <si>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</si>
  <si>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</si>
  <si>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</si>
  <si>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</si>
  <si>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</si>
  <si>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</si>
  <si>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</si>
  <si>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</si>
  <si>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</si>
  <si>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</si>
  <si>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</si>
  <si>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</si>
  <si>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</si>
  <si>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</si>
  <si>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</si>
  <si>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</si>
  <si>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</si>
  <si>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</si>
  <si>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</si>
  <si>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</si>
  <si>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</si>
  <si>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</si>
  <si>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</si>
  <si>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</si>
  <si>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</si>
  <si>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</si>
  <si>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</si>
  <si>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</si>
  <si>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</si>
  <si>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</si>
  <si>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</si>
  <si>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</si>
  <si>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</si>
  <si>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</si>
  <si>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</si>
  <si>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</si>
  <si>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</si>
  <si>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</si>
  <si>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</si>
  <si>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</si>
  <si>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</si>
  <si>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</si>
  <si>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</si>
  <si>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</si>
  <si>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</si>
  <si>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</si>
  <si>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</si>
  <si>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</si>
  <si>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</si>
  <si>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</si>
  <si>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</si>
  <si>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</si>
  <si>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</si>
  <si>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</si>
  <si>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</si>
  <si>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</si>
  <si>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</si>
  <si>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</si>
  <si>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</si>
  <si>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</si>
  <si>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</si>
  <si>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</si>
  <si>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</si>
  <si>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</si>
  <si>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</si>
  <si>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</si>
  <si>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</si>
  <si>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</si>
  <si>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</si>
  <si>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</si>
  <si>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</si>
  <si>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</si>
  <si>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</si>
  <si>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</si>
  <si>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</si>
  <si>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</si>
  <si>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</si>
  <si>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</si>
  <si>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</si>
  <si>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</si>
  <si>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</si>
  <si>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</si>
  <si>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</si>
  <si>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</si>
  <si>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</si>
  <si>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</si>
  <si>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</si>
  <si>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</si>
  <si>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</si>
  <si>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</si>
  <si>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</si>
  <si>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</si>
  <si>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</si>
  <si>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</si>
  <si>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</si>
  <si>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</si>
  <si>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</si>
  <si>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</si>
  <si>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</si>
  <si>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</si>
  <si>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</si>
  <si>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</si>
  <si>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</si>
  <si>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</si>
  <si>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</si>
  <si>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</si>
  <si>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</si>
  <si>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</si>
  <si>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</si>
  <si>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</si>
  <si>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</si>
  <si>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</si>
  <si>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</si>
  <si>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</si>
  <si>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</si>
  <si>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</si>
  <si>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</si>
  <si>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</si>
  <si>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</si>
  <si>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</si>
  <si>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</si>
  <si>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</si>
  <si>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</si>
  <si>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</si>
  <si>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</si>
  <si>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</si>
  <si>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</si>
  <si>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</si>
  <si>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</si>
  <si>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</si>
  <si>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</si>
  <si>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</si>
  <si>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</si>
  <si>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</si>
  <si>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</si>
  <si>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</si>
  <si>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</si>
  <si>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</si>
  <si>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</si>
  <si>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</si>
  <si>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</si>
  <si>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</si>
  <si>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</si>
  <si>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</si>
  <si>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</si>
  <si>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</si>
  <si>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</si>
  <si>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</si>
  <si>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</si>
  <si>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</si>
  <si>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</si>
  <si>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</si>
  <si>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</si>
  <si>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</si>
  <si>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</si>
  <si>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</si>
  <si>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</si>
  <si>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</si>
  <si>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</si>
  <si>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</si>
  <si>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</si>
  <si>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</si>
  <si>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</si>
  <si>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</si>
  <si>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</si>
  <si>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</si>
  <si>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</si>
  <si>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</si>
  <si>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</si>
  <si>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</si>
  <si>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</si>
  <si>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</si>
  <si>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</si>
  <si>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</si>
  <si>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</si>
  <si>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</si>
  <si>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</si>
  <si>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</si>
  <si>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</si>
  <si>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</si>
  <si>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</si>
  <si>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</si>
  <si>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</si>
  <si>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</si>
  <si>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</si>
  <si>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</si>
  <si>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</si>
  <si>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</si>
  <si>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</si>
  <si>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</si>
  <si>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</si>
  <si>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</si>
  <si>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</si>
  <si>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</si>
  <si>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</si>
  <si>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</si>
  <si>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</si>
  <si>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</si>
  <si>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</si>
  <si>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</si>
  <si>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</si>
  <si>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</si>
  <si>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</si>
  <si>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</si>
  <si>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</si>
  <si>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</si>
  <si>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</si>
  <si>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</si>
  <si>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</si>
  <si>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</si>
  <si>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</si>
  <si>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</si>
  <si>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</si>
  <si>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</si>
  <si>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</si>
  <si>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</si>
  <si>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</si>
  <si>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</si>
  <si>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</si>
  <si>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</si>
  <si>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</si>
  <si>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</si>
  <si>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</si>
  <si>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</si>
  <si>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</si>
  <si>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</si>
  <si>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</si>
  <si>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</si>
  <si>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</si>
  <si>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</si>
  <si>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</si>
  <si>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</si>
  <si>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</si>
  <si>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</si>
  <si>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</si>
  <si>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</si>
  <si>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</si>
  <si>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</si>
  <si>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</si>
  <si>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</si>
  <si>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</si>
  <si>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</si>
  <si>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</si>
  <si>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</si>
  <si>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</si>
  <si>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</si>
  <si>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</si>
  <si>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</si>
  <si>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</si>
  <si>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</si>
  <si>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</si>
  <si>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</si>
  <si>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</si>
  <si>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</si>
  <si>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</si>
  <si>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</si>
  <si>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</si>
  <si>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</si>
  <si>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</si>
  <si>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</si>
  <si>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</si>
  <si>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</si>
  <si>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</si>
  <si>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</si>
  <si>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</si>
  <si>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</si>
  <si>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</si>
  <si>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</si>
  <si>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</si>
  <si>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</si>
  <si>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</si>
  <si>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</si>
  <si>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</si>
  <si>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</si>
  <si>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</si>
  <si>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</si>
  <si>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</si>
  <si>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</si>
  <si>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</si>
  <si>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</si>
  <si>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</si>
  <si>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</si>
  <si>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</si>
  <si>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</si>
  <si>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</si>
  <si>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</si>
  <si>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</si>
  <si>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</si>
  <si>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</si>
  <si>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</si>
  <si>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</si>
  <si>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</si>
  <si>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</si>
  <si>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</si>
  <si>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</si>
  <si>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</si>
  <si>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</si>
  <si>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</si>
  <si>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</si>
  <si>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</si>
  <si>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</si>
  <si>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</si>
  <si>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</si>
  <si>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</si>
  <si>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</si>
  <si>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</si>
  <si>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</si>
  <si>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</si>
  <si>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</si>
  <si>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</si>
  <si>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</si>
  <si>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</si>
  <si>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</si>
  <si>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</si>
  <si>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</si>
  <si>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</si>
  <si>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</si>
  <si>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</si>
  <si>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</si>
  <si>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</si>
  <si>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</si>
  <si>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</si>
  <si>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</si>
  <si>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</si>
  <si>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</si>
  <si>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</si>
  <si>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</si>
  <si>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</si>
  <si>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</si>
  <si>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</si>
  <si>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</si>
  <si>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</si>
  <si>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</si>
  <si>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</si>
  <si>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</si>
  <si>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</si>
  <si>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</si>
  <si>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</si>
  <si>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</si>
  <si>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</si>
  <si>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</si>
  <si>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</si>
  <si>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</si>
  <si>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</si>
  <si>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</si>
  <si>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</si>
  <si>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</si>
  <si>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</si>
  <si>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</si>
  <si>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</si>
  <si>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</si>
  <si>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</si>
  <si>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</si>
  <si>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</si>
  <si>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</si>
  <si>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</si>
  <si>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</si>
  <si>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</si>
  <si>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</si>
  <si>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</si>
  <si>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</si>
  <si>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</si>
  <si>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</si>
  <si>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</si>
  <si>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</si>
  <si>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</si>
  <si>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</si>
  <si>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</si>
  <si>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</si>
  <si>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</si>
  <si>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</si>
  <si>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</si>
  <si>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</si>
  <si>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</si>
  <si>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</si>
  <si>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</si>
  <si>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</si>
  <si>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</si>
  <si>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</si>
  <si>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</si>
  <si>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</si>
  <si>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</si>
  <si>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</si>
  <si>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</si>
  <si>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</si>
  <si>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</si>
  <si>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</si>
  <si>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</si>
  <si>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</si>
  <si>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</si>
  <si>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</si>
  <si>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</si>
  <si>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</si>
  <si>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</si>
  <si>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</si>
  <si>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</si>
  <si>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</si>
  <si>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</si>
  <si>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</si>
  <si>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</si>
  <si>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</si>
  <si>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</si>
  <si>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</si>
  <si>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</si>
  <si>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</si>
  <si>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</si>
  <si>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</si>
  <si>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</si>
  <si>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</si>
  <si>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</si>
  <si>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</si>
  <si>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</si>
  <si>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</si>
  <si>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</si>
  <si>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</si>
  <si>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</si>
  <si>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</si>
  <si>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</si>
  <si>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</si>
  <si>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</si>
  <si>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</si>
  <si>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</si>
  <si>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</si>
  <si>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</si>
  <si>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</si>
  <si>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</si>
  <si>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</si>
  <si>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</si>
  <si>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</si>
  <si>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</si>
  <si>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</si>
  <si>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</si>
  <si>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</si>
  <si>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</si>
  <si>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</si>
  <si>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</si>
  <si>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</si>
  <si>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</si>
  <si>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</si>
  <si>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</si>
  <si>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</si>
  <si>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</si>
  <si>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</si>
  <si>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</si>
  <si>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</si>
  <si>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</si>
  <si>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</si>
  <si>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</si>
  <si>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</si>
  <si>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</si>
  <si>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</si>
  <si>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</si>
  <si>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</si>
  <si>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</si>
  <si>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</si>
  <si>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</si>
  <si>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</si>
  <si>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</si>
  <si>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</si>
  <si>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</si>
  <si>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</si>
  <si>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</si>
  <si>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</si>
  <si>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</si>
  <si>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</si>
  <si>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</si>
  <si>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</si>
  <si>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</si>
  <si>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</si>
  <si>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</si>
  <si>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</si>
  <si>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</si>
  <si>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</si>
  <si>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</si>
  <si>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</si>
  <si>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</si>
  <si>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</si>
  <si>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</si>
  <si>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</si>
  <si>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</si>
  <si>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</si>
  <si>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</si>
  <si>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</si>
  <si>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</si>
  <si>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</si>
  <si>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</si>
  <si>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</si>
  <si>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</si>
  <si>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</si>
  <si>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</si>
  <si>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</si>
  <si>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</si>
  <si>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</si>
  <si>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</si>
  <si>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</si>
  <si>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</si>
  <si>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</si>
  <si>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</si>
  <si>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</si>
  <si>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</si>
  <si>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</si>
  <si>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</si>
  <si>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</si>
  <si>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</si>
  <si>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</si>
  <si>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</si>
  <si>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</si>
  <si>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</si>
  <si>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</si>
  <si>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</si>
  <si>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</si>
  <si>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</si>
  <si>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</si>
  <si>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</si>
  <si>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</si>
  <si>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</si>
  <si>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</si>
  <si>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</si>
  <si>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</si>
  <si>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</si>
  <si>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</si>
  <si>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</si>
  <si>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</si>
  <si>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</si>
  <si>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</si>
  <si>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</si>
  <si>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</si>
  <si>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</si>
  <si>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</si>
  <si>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</si>
  <si>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</si>
  <si>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</si>
  <si>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</si>
  <si>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</si>
  <si>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</si>
  <si>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</si>
  <si>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</si>
  <si>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</si>
  <si>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</si>
  <si>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</si>
  <si>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</si>
  <si>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</si>
  <si>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</si>
  <si>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</si>
  <si>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</si>
  <si>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</si>
  <si>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</si>
  <si>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</si>
  <si>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</si>
  <si>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</si>
  <si>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</si>
  <si>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</si>
  <si>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</si>
  <si>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</si>
  <si>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</si>
  <si>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</si>
  <si>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</si>
  <si>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</si>
  <si>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</si>
  <si>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</si>
  <si>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</si>
  <si>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</si>
  <si>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</si>
  <si>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</si>
  <si>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</si>
  <si>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</si>
  <si>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</si>
  <si>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</si>
  <si>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</si>
  <si>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</si>
  <si>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</si>
  <si>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</si>
  <si>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</si>
  <si>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</si>
  <si>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</si>
  <si>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</si>
  <si>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</si>
  <si>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</si>
  <si>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</si>
  <si>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</si>
  <si>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</si>
  <si>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</si>
  <si>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</si>
  <si>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</si>
  <si>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</si>
  <si>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</si>
  <si>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</si>
  <si>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</si>
  <si>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</si>
  <si>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</si>
  <si>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</si>
  <si>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</si>
  <si>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</si>
  <si>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</si>
  <si>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</si>
  <si>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</si>
  <si>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</si>
  <si>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</si>
  <si>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</si>
  <si>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</si>
  <si>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</si>
  <si>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</si>
  <si>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</si>
  <si>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</si>
  <si>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</si>
  <si>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</si>
  <si>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</si>
  <si>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</si>
  <si>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</si>
  <si>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</si>
  <si>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</si>
  <si>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</si>
  <si>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</si>
  <si>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</si>
  <si>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</si>
  <si>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</si>
  <si>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</si>
  <si>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</si>
  <si>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</si>
  <si>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</si>
  <si>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</si>
  <si>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</si>
  <si>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</si>
  <si>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</si>
  <si>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</si>
  <si>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</si>
  <si>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</si>
  <si>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</si>
  <si>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</si>
  <si>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</si>
  <si>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</si>
  <si>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</si>
  <si>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</si>
  <si>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</si>
  <si>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</si>
  <si>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</si>
  <si>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</si>
  <si>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</si>
  <si>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</si>
  <si>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</si>
  <si>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</si>
  <si>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</si>
  <si>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</si>
  <si>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</si>
  <si>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</si>
  <si>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</si>
  <si>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</si>
  <si>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</si>
  <si>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</si>
  <si>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</si>
  <si>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</si>
  <si>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</si>
  <si>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</si>
  <si>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</si>
  <si>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</si>
  <si>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</si>
  <si>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</si>
  <si>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</si>
  <si>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</si>
  <si>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</si>
  <si>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</si>
  <si>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</si>
  <si>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</si>
  <si>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</si>
  <si>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</si>
  <si>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</si>
  <si>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</si>
  <si>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</si>
  <si>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</si>
  <si>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</si>
  <si>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</si>
  <si>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</si>
  <si>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</si>
  <si>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</si>
  <si>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</si>
  <si>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</si>
  <si>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</si>
  <si>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</si>
  <si>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</si>
  <si>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</si>
  <si>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</si>
  <si>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</si>
  <si>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</si>
  <si>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</si>
  <si>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</si>
  <si>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</si>
  <si>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</si>
  <si>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</si>
  <si>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</si>
  <si>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</si>
  <si>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</si>
  <si>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</si>
  <si>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</si>
  <si>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</si>
  <si>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</si>
  <si>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</si>
  <si>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</si>
  <si>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</si>
  <si>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</si>
  <si>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</si>
  <si>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</si>
  <si>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</si>
  <si>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</si>
  <si>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</si>
  <si>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</si>
  <si>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</si>
  <si>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</si>
  <si>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</si>
  <si>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</si>
  <si>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</si>
  <si>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</si>
  <si>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</si>
  <si>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</si>
  <si>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</si>
  <si>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</si>
  <si>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</si>
  <si>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</si>
  <si>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</si>
  <si>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</si>
  <si>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</si>
  <si>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</si>
  <si>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</si>
  <si>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</si>
  <si>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</si>
  <si>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</si>
  <si>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</si>
  <si>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</si>
  <si>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</si>
  <si>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</si>
  <si>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</si>
  <si>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</si>
  <si>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</si>
  <si>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</si>
  <si>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</si>
  <si>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</si>
  <si>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</si>
  <si>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</si>
  <si>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</si>
  <si>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</si>
  <si>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</si>
  <si>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</si>
  <si>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</si>
  <si>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</si>
  <si>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</si>
  <si>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</si>
  <si>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</si>
  <si>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</si>
  <si>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</si>
  <si>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</si>
  <si>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</si>
  <si>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</si>
  <si>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</si>
  <si>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</si>
  <si>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</si>
  <si>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</si>
  <si>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</si>
  <si>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</si>
  <si>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</si>
  <si>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</si>
  <si>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</si>
  <si>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</si>
  <si>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</si>
  <si>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</si>
  <si>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</si>
  <si>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</si>
  <si>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</si>
  <si>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</si>
  <si>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</si>
  <si>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</si>
  <si>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</si>
  <si>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</si>
  <si>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</si>
  <si>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</si>
  <si>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</si>
  <si>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</si>
  <si>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</si>
  <si>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</si>
  <si>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</si>
  <si>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</si>
  <si>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</si>
  <si>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</si>
  <si>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</si>
  <si>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</si>
  <si>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</si>
  <si>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</si>
  <si>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</si>
  <si>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</si>
  <si>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</si>
  <si>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</si>
  <si>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</si>
  <si>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</si>
  <si>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</si>
  <si>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</si>
  <si>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</si>
  <si>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</si>
  <si>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</si>
  <si>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</si>
  <si>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</si>
  <si>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</si>
  <si>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</si>
  <si>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</si>
  <si>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</si>
  <si>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</si>
  <si>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</si>
  <si>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</si>
  <si>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</si>
  <si>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</si>
  <si>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</si>
  <si>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</si>
  <si>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</si>
  <si>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</si>
  <si>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</si>
  <si>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</si>
  <si>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</si>
  <si>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</si>
  <si>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</si>
  <si>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</si>
  <si>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</si>
  <si>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</si>
  <si>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</si>
  <si>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</si>
  <si>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</si>
  <si>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</si>
  <si>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</si>
  <si>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</si>
  <si>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</si>
  <si>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</si>
  <si>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</si>
  <si>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</si>
  <si>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</si>
  <si>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</si>
  <si>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</si>
  <si>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</si>
  <si>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</si>
  <si>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</si>
  <si>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</si>
  <si>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</si>
  <si>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</si>
  <si>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</si>
  <si>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</si>
  <si>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</si>
  <si>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</si>
  <si>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</si>
  <si>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</si>
  <si>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</si>
  <si>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</si>
  <si>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</si>
  <si>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</si>
  <si>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</si>
  <si>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</si>
  <si>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</si>
  <si>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</si>
  <si>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</si>
  <si>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</si>
  <si>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</si>
  <si>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</si>
  <si>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</si>
  <si>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</si>
  <si>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</si>
  <si>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</si>
  <si>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</si>
  <si>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</si>
  <si>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</si>
  <si>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</si>
  <si>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</si>
  <si>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</si>
  <si>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</si>
  <si>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</si>
  <si>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</si>
  <si>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</si>
  <si>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</si>
  <si>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</si>
  <si>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</si>
  <si>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</si>
  <si>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</si>
  <si>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</si>
  <si>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</si>
  <si>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</si>
  <si>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</si>
  <si>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</si>
  <si>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</si>
  <si>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</si>
  <si>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</si>
  <si>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</si>
  <si>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</si>
  <si>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</si>
  <si>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</si>
  <si>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</si>
  <si>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</si>
  <si>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</si>
  <si>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</si>
  <si>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</si>
  <si>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</si>
  <si>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</si>
  <si>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</si>
  <si>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</si>
  <si>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</si>
  <si>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</si>
  <si>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</si>
  <si>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</si>
  <si>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</si>
  <si>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</si>
  <si>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</si>
  <si>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</si>
  <si>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</si>
  <si>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</si>
  <si>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</si>
  <si>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</si>
  <si>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</si>
  <si>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</si>
  <si>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</si>
  <si>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</si>
  <si>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</si>
  <si>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</si>
  <si>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</si>
  <si>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</si>
  <si>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</si>
  <si>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</si>
  <si>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</si>
  <si>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</si>
  <si>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</si>
  <si>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</si>
  <si>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</si>
  <si>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</si>
  <si>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</si>
  <si>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</si>
  <si>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</si>
  <si>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</si>
  <si>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</si>
  <si>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</si>
  <si>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</si>
  <si>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</si>
  <si>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</si>
  <si>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</si>
  <si>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</si>
  <si>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</si>
  <si>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</si>
  <si>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</si>
  <si>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</si>
  <si>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</si>
  <si>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</si>
  <si>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</si>
  <si>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</si>
  <si>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</si>
  <si>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</si>
  <si>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</si>
  <si>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</si>
  <si>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</si>
  <si>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</si>
  <si>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</si>
  <si>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</si>
  <si>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</si>
  <si>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</si>
  <si>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</si>
  <si>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</si>
  <si>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</si>
  <si>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</si>
  <si>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</si>
  <si>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</si>
  <si>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</si>
  <si>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</si>
  <si>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</si>
  <si>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</si>
  <si>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</si>
  <si>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</si>
  <si>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</si>
  <si>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</si>
  <si>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</si>
  <si>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</si>
  <si>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</si>
  <si>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</si>
  <si>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</si>
  <si>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</si>
  <si>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</si>
  <si>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</si>
  <si>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</si>
  <si>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</si>
  <si>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</si>
  <si>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</si>
  <si>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</si>
  <si>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</si>
  <si>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</si>
  <si>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</si>
  <si>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</si>
  <si>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</si>
  <si>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</si>
  <si>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</si>
  <si>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</si>
  <si>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</si>
  <si>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</si>
  <si>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</si>
  <si>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</si>
  <si>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</si>
  <si>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</si>
  <si>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</si>
  <si>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</si>
  <si>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</si>
  <si>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</si>
  <si>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</si>
  <si>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</si>
  <si>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</si>
  <si>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</si>
  <si>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</si>
  <si>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</si>
  <si>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</si>
  <si>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</si>
  <si>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</si>
  <si>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</si>
  <si>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</si>
  <si>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</si>
  <si>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</si>
  <si>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</si>
  <si>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</si>
  <si>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</si>
  <si>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</si>
  <si>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</si>
  <si>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</si>
  <si>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</si>
  <si>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</si>
  <si>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</si>
  <si>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</si>
  <si>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</si>
  <si>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</si>
  <si>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</si>
  <si>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</si>
  <si>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</si>
  <si>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</si>
  <si>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</si>
  <si>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</si>
  <si>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</si>
  <si>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</si>
  <si>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</si>
  <si>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</si>
  <si>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</si>
  <si>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</si>
  <si>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</si>
  <si>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</si>
  <si>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</si>
  <si>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</si>
  <si>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</si>
  <si>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</si>
  <si>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</si>
  <si>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</si>
  <si>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</si>
  <si>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</si>
  <si>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</si>
  <si>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</si>
  <si>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</si>
  <si>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</si>
  <si>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</si>
  <si>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</si>
  <si>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</si>
  <si>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</si>
  <si>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</si>
  <si>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</si>
  <si>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</si>
  <si>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</si>
  <si>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</si>
  <si>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</si>
  <si>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</si>
  <si>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</si>
  <si>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</si>
  <si>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</si>
  <si>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</si>
  <si>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</si>
  <si>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</si>
  <si>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</si>
  <si>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</si>
  <si>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</si>
  <si>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</si>
  <si>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</si>
  <si>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</si>
  <si>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</si>
  <si>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</si>
  <si>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</si>
  <si>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</si>
  <si>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</si>
  <si>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</si>
  <si>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</si>
  <si>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</si>
  <si>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</si>
  <si>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</si>
  <si>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</si>
  <si>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</si>
  <si>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</si>
  <si>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</si>
  <si>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</si>
  <si>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</si>
  <si>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</si>
  <si>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</si>
  <si>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</si>
  <si>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</si>
  <si>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</si>
  <si>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</si>
  <si>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</si>
  <si>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</si>
  <si>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</si>
  <si>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</si>
  <si>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</si>
  <si>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</si>
  <si>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</si>
  <si>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</si>
  <si>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</si>
  <si>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</si>
  <si>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</si>
  <si>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</si>
  <si>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</si>
  <si>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</si>
  <si>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</si>
  <si>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</si>
  <si>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</si>
  <si>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</si>
  <si>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</si>
  <si>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</si>
  <si>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</si>
  <si>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</si>
  <si>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</si>
  <si>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</si>
  <si>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</si>
  <si>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</si>
  <si>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</si>
  <si>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</si>
  <si>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</si>
  <si>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</si>
  <si>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</si>
  <si>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</si>
  <si>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</si>
  <si>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</si>
  <si>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</si>
  <si>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</si>
  <si>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</si>
  <si>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</si>
  <si>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</si>
  <si>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</si>
  <si>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</si>
  <si>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</si>
  <si>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</si>
  <si>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</si>
  <si>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</si>
  <si>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</si>
  <si>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</si>
  <si>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</si>
  <si>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</si>
  <si>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</si>
  <si>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</si>
  <si>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</si>
  <si>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</si>
  <si>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</si>
  <si>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</si>
  <si>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</si>
  <si>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</si>
  <si>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</si>
  <si>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</si>
  <si>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</si>
  <si>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</si>
  <si>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</si>
  <si>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</si>
  <si>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</si>
  <si>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</si>
  <si>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</si>
  <si>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</si>
  <si>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</si>
  <si>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</si>
  <si>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</si>
  <si>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</si>
  <si>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</si>
  <si>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</si>
  <si>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</si>
  <si>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</si>
  <si>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</si>
  <si>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</si>
  <si>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</si>
  <si>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</si>
  <si>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</si>
  <si>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</si>
  <si>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</si>
  <si>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</si>
  <si>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</si>
  <si>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</si>
  <si>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</si>
  <si>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</si>
  <si>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</si>
  <si>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</si>
  <si>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</si>
  <si>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</si>
  <si>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</si>
  <si>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</si>
  <si>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</si>
  <si>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</si>
  <si>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</si>
  <si>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</si>
  <si>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</si>
  <si>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</si>
  <si>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</si>
  <si>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</si>
  <si>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</si>
  <si>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</si>
  <si>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</si>
  <si>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</si>
  <si>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</si>
  <si>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</si>
  <si>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</si>
  <si>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</si>
  <si>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</si>
  <si>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</si>
  <si>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</si>
  <si>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</si>
  <si>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</si>
  <si>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</si>
  <si>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</si>
  <si>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</si>
  <si>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</si>
  <si>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</si>
  <si>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</si>
  <si>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</si>
  <si>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</si>
  <si>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</si>
  <si>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</si>
  <si>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</si>
  <si>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</si>
  <si>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</si>
  <si>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</si>
  <si>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</si>
  <si>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</si>
  <si>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</si>
  <si>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</si>
  <si>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</si>
  <si>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</si>
  <si>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</si>
  <si>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</si>
  <si>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</si>
  <si>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</si>
  <si>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</si>
  <si>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</si>
  <si>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</si>
  <si>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</si>
  <si>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</si>
  <si>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</si>
  <si>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</si>
  <si>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</si>
  <si>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</si>
  <si>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</si>
  <si>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</si>
  <si>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</si>
  <si>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</si>
  <si>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</si>
  <si>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</si>
  <si>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</si>
  <si>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</si>
  <si>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</si>
  <si>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</si>
  <si>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</si>
  <si>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</si>
  <si>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</si>
  <si>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</si>
  <si>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</si>
  <si>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</si>
  <si>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</si>
  <si>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</si>
  <si>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</si>
  <si>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</si>
  <si>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</si>
  <si>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</si>
  <si>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</si>
  <si>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</si>
  <si>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</si>
  <si>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</si>
  <si>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</si>
  <si>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</si>
  <si>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</si>
  <si>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</si>
  <si>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</si>
  <si>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</si>
  <si>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</si>
  <si>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</si>
  <si>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</si>
  <si>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</si>
  <si>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</si>
  <si>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</si>
  <si>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</si>
  <si>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</si>
  <si>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</si>
  <si>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</si>
  <si>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</si>
  <si>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</si>
  <si>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</si>
  <si>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</si>
  <si>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</si>
  <si>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</si>
  <si>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</si>
  <si>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</si>
  <si>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</si>
  <si>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</si>
  <si>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</si>
  <si>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</si>
  <si>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</si>
  <si>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</si>
  <si>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</si>
  <si>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</si>
  <si>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</si>
  <si>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</si>
  <si>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</si>
  <si>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</si>
  <si>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</si>
  <si>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</si>
  <si>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</si>
  <si>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</si>
  <si>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</si>
  <si>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</si>
  <si>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</si>
  <si>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</si>
  <si>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</si>
  <si>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</si>
  <si>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</si>
  <si>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</si>
  <si>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</si>
  <si>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</si>
  <si>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</si>
  <si>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</si>
  <si>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</si>
  <si>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</si>
  <si>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</si>
  <si>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</si>
  <si>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</si>
  <si>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</si>
  <si>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</si>
  <si>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</si>
  <si>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</si>
  <si>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</si>
  <si>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</si>
  <si>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</si>
  <si>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</si>
  <si>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</si>
  <si>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</si>
  <si>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</si>
  <si>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</si>
  <si>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</si>
  <si>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</si>
  <si>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</si>
  <si>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</si>
  <si>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</si>
  <si>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</si>
  <si>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</si>
  <si>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</si>
  <si>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</si>
  <si>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</si>
  <si>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</si>
  <si>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</si>
  <si>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</si>
  <si>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</si>
  <si>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</si>
  <si>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</si>
  <si>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</si>
  <si>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</si>
  <si>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</si>
  <si>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</si>
  <si>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</si>
  <si>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</si>
  <si>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</si>
  <si>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</si>
  <si>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</si>
  <si>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</si>
  <si>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</si>
  <si>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</si>
  <si>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</si>
  <si>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</si>
  <si>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</si>
  <si>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</si>
  <si>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</si>
  <si>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</si>
  <si>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</si>
  <si>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</si>
  <si>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</si>
  <si>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</si>
  <si>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</si>
  <si>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</si>
  <si>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</si>
  <si>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</si>
  <si>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</si>
  <si>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</si>
  <si>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</si>
  <si>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</si>
  <si>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</si>
  <si>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</si>
  <si>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</si>
  <si>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</si>
  <si>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</si>
  <si>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</si>
  <si>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</si>
  <si>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</si>
  <si>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</si>
  <si>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</si>
  <si>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</si>
  <si>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</si>
  <si>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</si>
  <si>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</si>
  <si>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</si>
  <si>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</si>
  <si>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</si>
  <si>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</si>
  <si>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</si>
  <si>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</si>
  <si>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</si>
  <si>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</si>
  <si>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</si>
  <si>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</si>
  <si>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</si>
  <si>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</si>
  <si>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</si>
  <si>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</si>
  <si>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</si>
  <si>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</si>
  <si>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</si>
  <si>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</si>
  <si>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</si>
  <si>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</si>
  <si>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</si>
  <si>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</si>
  <si>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</si>
  <si>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</si>
  <si>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</si>
  <si>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</si>
  <si>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</si>
  <si>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</si>
  <si>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</si>
  <si>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</si>
  <si>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</si>
  <si>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</si>
  <si>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</si>
  <si>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</si>
  <si>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</si>
  <si>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</si>
  <si>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</si>
  <si>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</si>
  <si>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</si>
  <si>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</si>
  <si>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</si>
  <si>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</si>
  <si>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</si>
  <si>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</si>
  <si>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</si>
  <si>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</si>
  <si>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</si>
  <si>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</si>
  <si>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</si>
  <si>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</si>
  <si>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</si>
  <si>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</si>
  <si>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</si>
  <si>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</si>
  <si>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</si>
  <si>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</si>
  <si>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</si>
  <si>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</si>
  <si>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</si>
  <si>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</si>
  <si>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</si>
  <si>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</si>
  <si>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</si>
  <si>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</si>
  <si>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</si>
  <si>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</si>
  <si>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</si>
  <si>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</si>
  <si>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</si>
  <si>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</si>
  <si>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</si>
  <si>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</si>
  <si>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</si>
  <si>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</si>
  <si>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</si>
  <si>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</si>
  <si>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</si>
  <si>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</si>
  <si>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</si>
  <si>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</si>
  <si>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</si>
  <si>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</si>
  <si>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</si>
  <si>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</si>
  <si>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</si>
  <si>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</si>
  <si>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</si>
  <si>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</si>
  <si>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</si>
  <si>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</si>
  <si>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</si>
  <si>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</si>
  <si>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</si>
  <si>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</si>
  <si>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</si>
  <si>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</si>
  <si>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</si>
  <si>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</si>
  <si>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</si>
  <si>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</si>
  <si>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</si>
  <si>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</si>
  <si>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</si>
  <si>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</si>
  <si>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</si>
  <si>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</si>
  <si>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</si>
  <si>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</si>
  <si>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</si>
  <si>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</si>
  <si>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</si>
  <si>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</si>
  <si>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</si>
  <si>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</si>
  <si>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</si>
  <si>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</si>
  <si>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</si>
  <si>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</si>
  <si>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</si>
  <si>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</si>
  <si>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</si>
  <si>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</si>
  <si>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</si>
  <si>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</si>
  <si>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</si>
  <si>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</si>
  <si>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</si>
  <si>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</si>
  <si>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</si>
  <si>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</si>
  <si>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</si>
  <si>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</si>
  <si>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</si>
  <si>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</si>
  <si>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</si>
  <si>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</si>
  <si>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</si>
  <si>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</si>
  <si>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</si>
  <si>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</si>
  <si>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</si>
  <si>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</si>
  <si>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</si>
  <si>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</si>
  <si>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</si>
  <si>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</si>
  <si>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</si>
  <si>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</si>
  <si>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</si>
  <si>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</si>
  <si>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</si>
  <si>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</si>
  <si>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</si>
  <si>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</si>
  <si>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</si>
  <si>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</si>
  <si>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</si>
  <si>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</si>
  <si>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</si>
  <si>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</si>
  <si>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</si>
  <si>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</si>
  <si>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</si>
  <si>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</si>
  <si>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</si>
  <si>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</si>
  <si>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</si>
  <si>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</si>
  <si>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</si>
  <si>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</si>
  <si>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</si>
  <si>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</si>
  <si>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</si>
  <si>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</si>
  <si>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</si>
  <si>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</si>
  <si>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</si>
  <si>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</si>
  <si>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</si>
  <si>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</si>
  <si>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</si>
  <si>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</si>
  <si>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</si>
  <si>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</si>
  <si>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</si>
  <si>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</si>
  <si>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</si>
  <si>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</si>
  <si>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</si>
  <si>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</si>
  <si>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</si>
  <si>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</si>
  <si>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</si>
  <si>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</si>
  <si>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</si>
  <si>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</si>
  <si>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</si>
  <si>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</si>
  <si>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</si>
  <si>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</si>
  <si>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</si>
  <si>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</si>
  <si>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</si>
  <si>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</si>
  <si>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</si>
  <si>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</si>
  <si>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</si>
  <si>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</si>
  <si>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</si>
  <si>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</si>
  <si>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</si>
  <si>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</si>
  <si>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</si>
  <si>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</si>
  <si>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</si>
  <si>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</si>
  <si>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</si>
  <si>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</si>
  <si>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</si>
  <si>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</si>
  <si>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</si>
  <si>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</si>
  <si>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</si>
  <si>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</si>
  <si>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</si>
  <si>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</si>
  <si>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</si>
  <si>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</si>
  <si>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</si>
  <si>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</si>
  <si>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</si>
  <si>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</si>
  <si>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</si>
  <si>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</si>
  <si>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</si>
  <si>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</si>
  <si>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</si>
  <si>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</si>
  <si>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</si>
  <si>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</si>
  <si>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</si>
  <si>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</si>
  <si>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</si>
  <si>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</si>
  <si>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</si>
  <si>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</si>
  <si>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</si>
  <si>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</si>
  <si>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</si>
  <si>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</si>
  <si>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</si>
  <si>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</si>
  <si>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</si>
  <si>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</si>
  <si>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</si>
  <si>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</si>
  <si>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</si>
  <si>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</si>
  <si>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</si>
  <si>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</si>
  <si>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</si>
  <si>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</si>
  <si>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</si>
  <si>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</si>
  <si>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</si>
  <si>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</si>
  <si>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</si>
  <si>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</si>
  <si>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</si>
  <si>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</si>
  <si>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</si>
  <si>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</si>
  <si>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</si>
  <si>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</si>
  <si>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</si>
  <si>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</si>
  <si>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</si>
  <si>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</si>
  <si>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</si>
  <si>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</si>
  <si>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</si>
  <si>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</si>
  <si>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</si>
  <si>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</si>
  <si>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</si>
  <si>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</si>
  <si>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</si>
  <si>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</si>
  <si>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</si>
  <si>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</si>
  <si>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</si>
  <si>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</si>
  <si>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</si>
  <si>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</si>
  <si>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</si>
  <si>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</si>
  <si>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</si>
  <si>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</si>
  <si>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</si>
  <si>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</si>
  <si>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</si>
  <si>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</si>
  <si>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</si>
  <si>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</si>
  <si>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</si>
  <si>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</si>
  <si>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</si>
  <si>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</si>
  <si>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</si>
  <si>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</si>
  <si>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</si>
  <si>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</si>
  <si>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</si>
  <si>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</si>
  <si>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</si>
  <si>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</si>
  <si>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</si>
  <si>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</si>
  <si>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</si>
  <si>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</si>
  <si>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</si>
  <si>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</si>
  <si>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</si>
  <si>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</si>
  <si>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</si>
  <si>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</si>
  <si>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</si>
  <si>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</si>
  <si>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</si>
  <si>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</si>
  <si>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</si>
  <si>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</si>
  <si>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</si>
  <si>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</si>
  <si>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</si>
  <si>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</si>
  <si>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</si>
  <si>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</si>
  <si>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</si>
  <si>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</si>
  <si>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</si>
  <si>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</si>
  <si>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</si>
  <si>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</si>
  <si>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</si>
  <si>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</si>
  <si>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</si>
  <si>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</si>
  <si>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</si>
  <si>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</si>
  <si>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</si>
  <si>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</si>
  <si>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</si>
  <si>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</si>
  <si>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</si>
  <si>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</si>
  <si>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</si>
  <si>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</si>
  <si>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</si>
  <si>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</si>
  <si>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</si>
  <si>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</si>
  <si>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</si>
  <si>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</si>
  <si>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</si>
  <si>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</si>
  <si>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</si>
  <si>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</si>
  <si>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</si>
  <si>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</si>
  <si>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</si>
  <si>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</si>
  <si>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</si>
  <si>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</si>
  <si>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</si>
  <si>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</si>
  <si>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</si>
  <si>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</si>
  <si>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</si>
  <si>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</si>
  <si>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</si>
  <si>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</si>
  <si>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</si>
  <si>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</si>
  <si>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</si>
  <si>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</si>
  <si>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</si>
  <si>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</si>
  <si>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</si>
  <si>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</si>
  <si>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</si>
  <si>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</si>
  <si>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</si>
  <si>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</si>
  <si>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</si>
  <si>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</si>
  <si>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</si>
  <si>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</si>
  <si>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</si>
  <si>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</si>
  <si>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</si>
  <si>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</si>
  <si>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</si>
  <si>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</si>
  <si>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</si>
  <si>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</si>
  <si>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</si>
  <si>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</si>
  <si>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</si>
  <si>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</si>
  <si>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</si>
  <si>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</si>
  <si>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</si>
  <si>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</si>
  <si>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</si>
  <si>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</si>
  <si>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</si>
  <si>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</si>
  <si>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</si>
  <si>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</si>
  <si>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</si>
  <si>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</si>
  <si>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</si>
  <si>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</si>
  <si>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</si>
  <si>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</si>
  <si>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</si>
  <si>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</si>
  <si>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</si>
  <si>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</si>
  <si>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</si>
  <si>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</si>
  <si>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</si>
  <si>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</si>
  <si>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</si>
  <si>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</si>
  <si>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</si>
  <si>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</si>
  <si>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</si>
  <si>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</si>
  <si>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</si>
  <si>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</si>
  <si>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</si>
  <si>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</si>
  <si>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</si>
  <si>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</si>
  <si>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</si>
  <si>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</si>
  <si>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</si>
  <si>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</si>
  <si>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</si>
  <si>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</si>
  <si>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</si>
  <si>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</si>
  <si>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</si>
  <si>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</si>
  <si>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</si>
  <si>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</si>
  <si>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</si>
  <si>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</si>
  <si>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</si>
  <si>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</si>
  <si>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</si>
  <si>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</si>
  <si>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</si>
  <si>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</si>
  <si>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</si>
  <si>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</si>
  <si>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</si>
  <si>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</si>
  <si>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</si>
  <si>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</si>
  <si>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</si>
  <si>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</si>
  <si>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</si>
  <si>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</si>
  <si>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</si>
  <si>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</si>
  <si>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</si>
  <si>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</si>
  <si>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</si>
  <si>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</si>
  <si>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</si>
  <si>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</si>
  <si>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</si>
  <si>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</si>
  <si>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</si>
  <si>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</si>
  <si>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</si>
  <si>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</si>
  <si>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</si>
  <si>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</si>
  <si>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</si>
  <si>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</si>
  <si>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</si>
  <si>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</si>
  <si>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</si>
  <si>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</si>
  <si>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</si>
  <si>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</si>
  <si>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</si>
  <si>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</si>
  <si>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</si>
  <si>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</si>
  <si>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</si>
  <si>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</si>
  <si>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</si>
  <si>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</si>
  <si>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</si>
  <si>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</si>
  <si>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</si>
  <si>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</si>
  <si>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</si>
  <si>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</si>
  <si>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</si>
  <si>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</si>
  <si>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</si>
  <si>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</si>
  <si>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</si>
  <si>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</si>
  <si>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</si>
  <si>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</si>
  <si>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</si>
  <si>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</si>
  <si>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</si>
  <si>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</si>
  <si>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</si>
  <si>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</si>
  <si>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</si>
  <si>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</si>
  <si>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</si>
  <si>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</si>
  <si>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</si>
  <si>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</si>
  <si>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</si>
  <si>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</si>
  <si>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</si>
  <si>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</si>
  <si>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</si>
  <si>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</si>
  <si>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</si>
  <si>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</si>
  <si>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</si>
  <si>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</si>
  <si>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</si>
  <si>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</si>
  <si>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</si>
  <si>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</si>
  <si>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</si>
  <si>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</si>
  <si>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</si>
  <si>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</si>
  <si>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</si>
  <si>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</si>
  <si>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</si>
  <si>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</si>
  <si>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</si>
  <si>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</si>
  <si>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</si>
  <si>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</si>
  <si>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</si>
  <si>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</si>
  <si>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</si>
  <si>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</si>
  <si>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</si>
  <si>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</si>
  <si>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</si>
  <si>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</si>
  <si>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</si>
  <si>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</si>
  <si>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</si>
  <si>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</si>
  <si>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</si>
  <si>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</si>
  <si>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</si>
  <si>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</si>
  <si>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</si>
  <si>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</si>
  <si>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</si>
  <si>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</si>
  <si>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</si>
  <si>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</si>
  <si>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</si>
  <si>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</si>
  <si>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</si>
  <si>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</si>
  <si>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</si>
  <si>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</si>
  <si>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</si>
  <si>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</si>
  <si>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</si>
  <si>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</si>
  <si>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</si>
  <si>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</si>
  <si>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</si>
  <si>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</si>
  <si>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</si>
  <si>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</si>
  <si>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</si>
  <si>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</si>
  <si>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</si>
  <si>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</si>
  <si>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</si>
  <si>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</si>
  <si>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</si>
  <si>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</si>
  <si>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</si>
  <si>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</si>
  <si>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</si>
  <si>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</si>
  <si>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</si>
  <si>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</si>
  <si>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</si>
  <si>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</si>
  <si>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</si>
  <si>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</si>
  <si>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</si>
  <si>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</si>
  <si>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</si>
  <si>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</si>
  <si>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</si>
  <si>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</si>
  <si>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</si>
  <si>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</si>
  <si>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</si>
  <si>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</si>
  <si>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</si>
  <si>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</si>
  <si>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</si>
  <si>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</si>
  <si>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</si>
  <si>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</si>
  <si>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</si>
  <si>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</si>
  <si>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</si>
  <si>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</si>
  <si>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</si>
  <si>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</si>
  <si>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</si>
  <si>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</si>
  <si>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</si>
  <si>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</si>
  <si>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</si>
  <si>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</si>
  <si>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</si>
  <si>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</si>
  <si>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</si>
  <si>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</si>
  <si>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</si>
  <si>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</si>
  <si>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</si>
  <si>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</si>
  <si>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</si>
  <si>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</si>
  <si>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</si>
  <si>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</si>
  <si>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</si>
  <si>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</si>
  <si>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</si>
  <si>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</si>
  <si>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</si>
  <si>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</si>
  <si>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</si>
  <si>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</si>
  <si>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</si>
  <si>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</si>
  <si>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</si>
  <si>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</si>
  <si>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</si>
  <si>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</si>
  <si>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</si>
  <si>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</si>
  <si>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</si>
  <si>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</si>
  <si>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</si>
  <si>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</si>
  <si>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</si>
  <si>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</si>
  <si>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</si>
  <si>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</si>
  <si>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</si>
  <si>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</si>
  <si>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</si>
  <si>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</si>
  <si>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</si>
  <si>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</si>
  <si>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</si>
  <si>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</si>
  <si>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</si>
  <si>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</si>
  <si>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</si>
  <si>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</si>
  <si>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</si>
  <si>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</si>
  <si>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</si>
  <si>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</si>
  <si>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</si>
  <si>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</si>
  <si>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</si>
  <si>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</si>
  <si>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</si>
  <si>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</si>
  <si>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</si>
  <si>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</si>
  <si>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</si>
  <si>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</si>
  <si>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</si>
  <si>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</si>
  <si>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</si>
  <si>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</si>
  <si>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</si>
  <si>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</si>
  <si>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</si>
  <si>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</si>
  <si>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</si>
  <si>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</si>
  <si>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</si>
  <si>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</si>
  <si>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</si>
  <si>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</si>
  <si>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</si>
  <si>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</si>
  <si>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</si>
  <si>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</si>
  <si>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</si>
  <si>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</si>
  <si>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</si>
  <si>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</si>
  <si>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</si>
  <si>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</si>
  <si>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</si>
  <si>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</si>
  <si>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</si>
  <si>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</si>
  <si>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</si>
  <si>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</si>
  <si>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</si>
  <si>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</si>
  <si>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</si>
  <si>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</si>
  <si>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</si>
  <si>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</si>
  <si>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</si>
  <si>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</si>
  <si>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</si>
  <si>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</si>
  <si>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</si>
  <si>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</si>
  <si>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</si>
  <si>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</si>
  <si>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</si>
  <si>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</si>
  <si>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</si>
  <si>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</si>
  <si>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</si>
  <si>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</si>
  <si>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</si>
  <si>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</si>
  <si>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</si>
  <si>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</si>
  <si>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</si>
  <si>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</si>
  <si>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</si>
  <si>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</si>
  <si>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</si>
  <si>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</si>
  <si>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</si>
  <si>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</si>
  <si>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</si>
  <si>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</si>
  <si>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</si>
  <si>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</si>
  <si>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</si>
  <si>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</si>
  <si>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</si>
  <si>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</si>
  <si>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</si>
  <si>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</si>
  <si>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</si>
  <si>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</si>
  <si>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</si>
  <si>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</si>
  <si>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</si>
  <si>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</si>
  <si>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</si>
  <si>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</si>
  <si>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</si>
  <si>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</si>
  <si>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</si>
  <si>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</si>
  <si>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</si>
  <si>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</si>
  <si>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</si>
  <si>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</si>
  <si>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</si>
  <si>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</si>
  <si>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</si>
  <si>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</si>
  <si>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</si>
  <si>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</si>
  <si>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</si>
  <si>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</si>
  <si>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</si>
  <si>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</si>
  <si>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</si>
  <si>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</si>
  <si>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</si>
  <si>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</si>
  <si>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</si>
  <si>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</si>
  <si>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</si>
  <si>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</si>
  <si>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</si>
  <si>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</si>
  <si>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</si>
  <si>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</si>
  <si>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</si>
  <si>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</si>
  <si>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</si>
  <si>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</si>
  <si>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</si>
  <si>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</si>
  <si>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</si>
  <si>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</si>
  <si>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</si>
  <si>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</si>
  <si>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</si>
  <si>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</si>
  <si>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</si>
  <si>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</si>
  <si>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</si>
  <si>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</si>
  <si>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</si>
  <si>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</si>
  <si>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</si>
  <si>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</si>
  <si>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</si>
  <si>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</si>
  <si>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</si>
  <si>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</si>
  <si>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</si>
  <si>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</si>
  <si>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</si>
  <si>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</si>
  <si>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</si>
  <si>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</si>
  <si>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</si>
  <si>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</si>
  <si>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</si>
  <si>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</si>
  <si>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</si>
  <si>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</si>
  <si>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</si>
  <si>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</si>
  <si>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</si>
  <si>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</si>
  <si>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</si>
  <si>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</si>
  <si>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</si>
  <si>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</si>
  <si>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</si>
  <si>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</si>
  <si>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</si>
  <si>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</si>
  <si>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</si>
  <si>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</si>
  <si>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</si>
  <si>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</si>
  <si>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</si>
  <si>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</si>
  <si>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</si>
  <si>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</si>
  <si>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</si>
  <si>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</si>
  <si>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</si>
  <si>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</si>
  <si>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</si>
  <si>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</si>
  <si>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</si>
  <si>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</si>
  <si>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</si>
  <si>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</si>
  <si>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</si>
  <si>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</si>
  <si>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</si>
  <si>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</si>
  <si>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</si>
  <si>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</si>
  <si>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</si>
  <si>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</si>
  <si>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</si>
  <si>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</si>
  <si>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</si>
  <si>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</si>
  <si>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</si>
  <si>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</si>
  <si>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</si>
  <si>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</si>
  <si>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</si>
  <si>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</si>
  <si>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</si>
  <si>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</si>
  <si>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</si>
  <si>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</si>
  <si>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</si>
  <si>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</si>
  <si>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</si>
  <si>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</si>
  <si>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</si>
  <si>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</si>
  <si>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</si>
  <si>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</si>
  <si>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</si>
  <si>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</si>
  <si>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</si>
  <si>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</si>
  <si>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</si>
  <si>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</si>
  <si>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</si>
  <si>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</si>
  <si>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</si>
  <si>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</si>
  <si>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</si>
  <si>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</si>
  <si>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</si>
  <si>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</si>
  <si>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</si>
  <si>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</si>
  <si>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</si>
  <si>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</si>
  <si>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</si>
  <si>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</si>
  <si>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</si>
  <si>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</si>
  <si>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</si>
  <si>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</si>
  <si>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</si>
  <si>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</si>
  <si>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</si>
  <si>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</si>
  <si>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</si>
  <si>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</si>
  <si>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</si>
  <si>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</si>
  <si>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</si>
  <si>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</si>
  <si>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</si>
  <si>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</si>
  <si>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</si>
  <si>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</si>
  <si>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</si>
  <si>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</si>
  <si>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</si>
  <si>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</si>
  <si>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</si>
  <si>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</si>
  <si>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</si>
  <si>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</si>
  <si>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</si>
  <si>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</si>
  <si>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</si>
  <si>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</si>
  <si>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</si>
  <si>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</si>
  <si>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</si>
  <si>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</si>
  <si>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</si>
  <si>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</si>
  <si>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</si>
  <si>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</si>
  <si>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</si>
  <si>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</si>
  <si>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</si>
  <si>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</si>
  <si>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</si>
  <si>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</si>
  <si>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</si>
  <si>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</si>
  <si>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</si>
  <si>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</si>
  <si>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</si>
  <si>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</si>
  <si>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</si>
  <si>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</si>
  <si>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</si>
  <si>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</si>
  <si>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</si>
  <si>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</si>
  <si>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</si>
  <si>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</si>
  <si>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</si>
  <si>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</si>
  <si>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</si>
  <si>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</si>
  <si>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</si>
  <si>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</si>
  <si>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</si>
  <si>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</si>
  <si>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</si>
  <si>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</si>
  <si>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</si>
  <si>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</si>
  <si>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</si>
  <si>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</si>
  <si>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</si>
  <si>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</si>
  <si>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</si>
  <si>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</si>
  <si>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</si>
  <si>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</si>
  <si>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</si>
  <si>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</si>
  <si>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</si>
  <si>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</si>
  <si>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</si>
  <si>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</si>
  <si>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</si>
  <si>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</si>
  <si>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</si>
  <si>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</si>
  <si>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</si>
  <si>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</si>
  <si>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</si>
  <si>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</si>
  <si>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</si>
  <si>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</si>
  <si>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</si>
  <si>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</si>
  <si>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</si>
  <si>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</si>
  <si>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</si>
  <si>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</si>
  <si>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</si>
  <si>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</si>
  <si>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</si>
  <si>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</si>
  <si>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</si>
  <si>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</si>
  <si>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</si>
  <si>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</si>
  <si>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</si>
  <si>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</si>
  <si>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</si>
  <si>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</si>
  <si>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</si>
  <si>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</si>
  <si>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</si>
  <si>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</si>
  <si>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</si>
  <si>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</si>
  <si>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</si>
  <si>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</si>
  <si>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</si>
  <si>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</si>
  <si>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</si>
  <si>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</si>
  <si>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</si>
  <si>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</si>
  <si>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</si>
  <si>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</si>
  <si>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</si>
  <si>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</si>
  <si>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</si>
  <si>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</si>
  <si>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</si>
  <si>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</si>
  <si>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</si>
  <si>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</si>
  <si>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</si>
  <si>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</si>
  <si>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</si>
  <si>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</si>
  <si>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</si>
  <si>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</si>
  <si>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</si>
  <si>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</si>
  <si>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</si>
  <si>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</si>
  <si>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</si>
  <si>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</si>
  <si>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</si>
  <si>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</si>
  <si>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</si>
  <si>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</si>
  <si>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</si>
  <si>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</si>
  <si>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</si>
  <si>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</si>
  <si>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</si>
  <si>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</si>
  <si>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</si>
  <si>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</si>
  <si>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</si>
  <si>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</si>
  <si>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</si>
  <si>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</si>
  <si>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</si>
  <si>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</si>
  <si>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</si>
  <si>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</si>
  <si>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</si>
  <si>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</si>
  <si>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</si>
  <si>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</si>
  <si>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</si>
  <si>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</si>
  <si>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</si>
  <si>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</si>
  <si>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</si>
  <si>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</si>
  <si>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</si>
  <si>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</si>
  <si>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</si>
  <si>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</si>
  <si>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</si>
  <si>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</si>
  <si>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</si>
  <si>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</si>
  <si>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</si>
  <si>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</si>
  <si>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</si>
  <si>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</si>
  <si>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</si>
  <si>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</si>
  <si>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</si>
  <si>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</si>
  <si>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</si>
  <si>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</si>
  <si>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</si>
  <si>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</si>
  <si>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</si>
  <si>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</si>
  <si>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</si>
  <si>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</si>
  <si>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</si>
  <si>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</si>
  <si>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</si>
  <si>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</si>
  <si>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</si>
  <si>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</si>
  <si>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</si>
  <si>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</si>
  <si>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</si>
  <si>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</si>
  <si>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</si>
  <si>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</si>
  <si>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</si>
  <si>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</si>
  <si>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</si>
  <si>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</si>
  <si>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</si>
  <si>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</si>
  <si>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</si>
  <si>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</si>
  <si>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</si>
  <si>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</si>
  <si>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</si>
  <si>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</si>
  <si>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</si>
  <si>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</si>
  <si>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</si>
  <si>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</si>
  <si>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</si>
  <si>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</si>
  <si>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</si>
  <si>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</si>
  <si>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</si>
  <si>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</si>
  <si>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</si>
  <si>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</si>
  <si>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</si>
  <si>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</si>
  <si>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</si>
  <si>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</si>
  <si>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</si>
  <si>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</si>
  <si>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</si>
  <si>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</si>
  <si>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</si>
  <si>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</si>
  <si>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</si>
  <si>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</si>
  <si>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</si>
  <si>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</si>
  <si>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</si>
  <si>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</si>
  <si>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</si>
  <si>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</si>
  <si>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</si>
  <si>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</si>
  <si>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</si>
  <si>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</si>
  <si>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</si>
  <si>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</si>
  <si>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</si>
  <si>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</si>
  <si>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</si>
  <si>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</si>
  <si>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</si>
  <si>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</si>
  <si>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</si>
  <si>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</si>
  <si>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</si>
  <si>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</si>
  <si>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</si>
  <si>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</si>
  <si>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</si>
  <si>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</si>
  <si>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</si>
  <si>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</si>
  <si>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</si>
  <si>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</si>
  <si>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</si>
  <si>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</si>
  <si>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</si>
  <si>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</si>
  <si>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</si>
  <si>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</si>
  <si>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</si>
  <si>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</si>
  <si>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</si>
  <si>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</si>
  <si>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</si>
  <si>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</si>
  <si>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</si>
  <si>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</si>
  <si>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</si>
  <si>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</si>
  <si>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</si>
  <si>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</si>
  <si>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</si>
  <si>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</si>
  <si>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</si>
  <si>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</si>
  <si>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</si>
  <si>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</si>
  <si>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</si>
  <si>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</si>
  <si>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</si>
  <si>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</si>
  <si>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</si>
  <si>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</si>
  <si>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</si>
  <si>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</si>
  <si>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</si>
  <si>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</si>
  <si>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</si>
  <si>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</si>
  <si>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</si>
  <si>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</si>
  <si>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</si>
  <si>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</si>
  <si>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</si>
  <si>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</si>
  <si>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</si>
  <si>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</si>
  <si>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</si>
  <si>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</si>
  <si>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</si>
  <si>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</si>
  <si>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</si>
  <si>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</si>
  <si>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</si>
  <si>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</si>
  <si>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</si>
  <si>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</si>
  <si>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</si>
  <si>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</si>
  <si>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</si>
  <si>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</si>
  <si>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</si>
  <si>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</si>
  <si>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</si>
  <si>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</si>
  <si>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</si>
  <si>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</si>
  <si>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</si>
  <si>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</si>
  <si>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</si>
  <si>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</si>
  <si>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</si>
  <si>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</si>
  <si>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</si>
  <si>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</si>
  <si>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</si>
  <si>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</si>
  <si>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</si>
  <si>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</si>
  <si>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</si>
  <si>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</si>
  <si>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</si>
  <si>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</si>
  <si>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</si>
  <si>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</si>
  <si>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</si>
  <si>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</si>
  <si>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</si>
  <si>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</si>
  <si>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</si>
  <si>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</si>
  <si>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</si>
  <si>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</si>
  <si>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</si>
  <si>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</si>
  <si>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</si>
  <si>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</si>
  <si>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</si>
  <si>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</si>
  <si>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</si>
  <si>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</si>
  <si>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</si>
  <si>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</si>
  <si>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</si>
  <si>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</si>
  <si>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</si>
  <si>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</si>
  <si>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</si>
  <si>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</si>
  <si>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</si>
  <si>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</si>
  <si>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</si>
  <si>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</si>
  <si>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</si>
  <si>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</si>
  <si>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</si>
  <si>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</si>
  <si>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</si>
  <si>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</si>
  <si>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</si>
  <si>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</si>
  <si>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</si>
  <si>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</si>
  <si>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</si>
  <si>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</si>
  <si>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</si>
  <si>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</si>
  <si>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</si>
  <si>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</si>
  <si>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</si>
  <si>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</si>
  <si>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</si>
  <si>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</si>
  <si>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</si>
  <si>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</si>
  <si>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</si>
  <si>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</si>
  <si>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</si>
  <si>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</si>
  <si>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</si>
  <si>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</si>
  <si>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</si>
  <si>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</si>
  <si>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</si>
  <si>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</si>
  <si>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</si>
  <si>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</si>
  <si>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</si>
  <si>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</si>
  <si>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</si>
  <si>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</si>
  <si>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</si>
  <si>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</si>
  <si>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</si>
  <si>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</si>
  <si>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</si>
  <si>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</si>
  <si>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</si>
  <si>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</si>
  <si>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</si>
  <si>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</si>
  <si>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</si>
  <si>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</si>
  <si>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</si>
  <si>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</si>
  <si>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</si>
  <si>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</si>
  <si>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</si>
  <si>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</si>
  <si>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</si>
  <si>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</si>
  <si>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</si>
  <si>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</si>
  <si>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</si>
  <si>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</si>
  <si>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</si>
  <si>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</si>
  <si>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</si>
  <si>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</si>
  <si>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</si>
  <si>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</si>
  <si>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</si>
  <si>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</si>
  <si>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</si>
  <si>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</si>
  <si>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</si>
  <si>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</si>
  <si>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</si>
  <si>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</si>
  <si>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</si>
  <si>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</si>
  <si>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</si>
  <si>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</si>
  <si>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</si>
  <si>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</si>
  <si>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</si>
  <si>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</si>
  <si>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</si>
  <si>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</si>
  <si>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</si>
  <si>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</si>
  <si>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</si>
  <si>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</si>
  <si>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</si>
  <si>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</si>
  <si>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</si>
  <si>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</si>
  <si>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</si>
  <si>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</si>
  <si>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</si>
  <si>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</si>
  <si>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</si>
  <si>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</si>
  <si>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</si>
  <si>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</si>
  <si>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</si>
  <si>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</si>
  <si>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</si>
  <si>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</si>
  <si>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</si>
  <si>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</si>
  <si>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</si>
  <si>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</si>
  <si>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</si>
  <si>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</si>
  <si>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</si>
  <si>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</si>
  <si>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</si>
  <si>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</si>
  <si>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</si>
  <si>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</si>
  <si>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</si>
  <si>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</si>
  <si>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</si>
  <si>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</si>
  <si>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</si>
  <si>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</si>
  <si>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</si>
  <si>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</si>
  <si>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</si>
  <si>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</si>
  <si>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</si>
  <si>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</si>
  <si>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</si>
  <si>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</si>
  <si>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</si>
  <si>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</si>
  <si>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</si>
  <si>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</si>
  <si>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</si>
  <si>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</si>
  <si>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</si>
  <si>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</si>
  <si>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</si>
  <si>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</si>
  <si>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</si>
  <si>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</si>
  <si>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</si>
  <si>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</si>
  <si>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</si>
  <si>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</si>
  <si>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</si>
  <si>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</si>
  <si>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</si>
  <si>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</si>
  <si>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</si>
  <si>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</si>
  <si>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</si>
  <si>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</si>
  <si>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</si>
  <si>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</si>
  <si>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</si>
  <si>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</si>
  <si>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</si>
  <si>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</si>
  <si>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</si>
  <si>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</si>
  <si>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</si>
  <si>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</si>
  <si>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</si>
  <si>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</si>
  <si>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</si>
  <si>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</si>
  <si>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</si>
  <si>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</si>
  <si>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</si>
  <si>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</si>
  <si>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</si>
  <si>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</si>
  <si>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</si>
  <si>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</si>
  <si>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</si>
  <si>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</si>
  <si>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</si>
  <si>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</si>
  <si>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</si>
  <si>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</si>
  <si>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</si>
  <si>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</si>
  <si>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</si>
  <si>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</si>
  <si>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</si>
  <si>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</si>
  <si>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</si>
  <si>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</si>
  <si>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</si>
  <si>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</si>
  <si>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</si>
  <si>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</si>
  <si>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</si>
  <si>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</si>
  <si>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</si>
  <si>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</si>
  <si>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</si>
  <si>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</si>
  <si>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</si>
  <si>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</si>
  <si>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</si>
  <si>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</si>
  <si>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</si>
  <si>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</si>
  <si>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</si>
  <si>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</si>
  <si>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</si>
  <si>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</si>
  <si>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</si>
  <si>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</si>
  <si>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</si>
  <si>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</si>
  <si>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</si>
  <si>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</si>
  <si>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</si>
  <si>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</si>
  <si>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</si>
  <si>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</si>
  <si>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</si>
  <si>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</si>
  <si>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</si>
  <si>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</si>
  <si>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</si>
  <si>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</si>
  <si>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</si>
  <si>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</si>
  <si>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</si>
  <si>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</si>
  <si>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</si>
  <si>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</si>
  <si>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</si>
  <si>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</si>
  <si>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</si>
  <si>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</si>
  <si>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</si>
  <si>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</si>
  <si>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</si>
  <si>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</si>
  <si>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</si>
  <si>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</si>
  <si>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</si>
  <si>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</si>
  <si>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</si>
  <si>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</si>
  <si>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</si>
  <si>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</si>
  <si>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</si>
  <si>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</si>
  <si>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</si>
  <si>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</si>
  <si>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</si>
  <si>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</si>
  <si>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</si>
  <si>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</si>
  <si>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</si>
  <si>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</si>
  <si>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</si>
  <si>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</si>
  <si>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</si>
  <si>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</si>
  <si>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</si>
  <si>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</si>
  <si>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</si>
  <si>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</si>
  <si>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</si>
  <si>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</si>
  <si>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</si>
  <si>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</si>
  <si>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</si>
  <si>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</si>
  <si>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</si>
  <si>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</si>
  <si>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</si>
  <si>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</si>
  <si>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</si>
  <si>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</si>
  <si>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</si>
  <si>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</si>
  <si>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</si>
  <si>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</si>
  <si>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</si>
  <si>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</si>
  <si>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</si>
  <si>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</si>
  <si>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</si>
  <si>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</si>
  <si>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</si>
  <si>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</si>
  <si>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</si>
  <si>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</si>
  <si>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</si>
  <si>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</si>
  <si>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</si>
  <si>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</si>
  <si>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</si>
  <si>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</si>
  <si>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</si>
  <si>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</si>
  <si>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</si>
  <si>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</si>
  <si>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</si>
  <si>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</si>
  <si>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</si>
  <si>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</si>
  <si>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</si>
  <si>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</si>
  <si>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</si>
  <si>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</si>
  <si>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</si>
  <si>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</si>
  <si>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</si>
  <si>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</si>
  <si>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</si>
  <si>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</si>
  <si>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</si>
  <si>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</si>
  <si>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</si>
  <si>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</si>
  <si>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</si>
  <si>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</si>
  <si>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</si>
  <si>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</si>
  <si>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</si>
  <si>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</si>
  <si>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</si>
  <si>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</si>
  <si>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</si>
  <si>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</si>
  <si>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</si>
  <si>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</si>
  <si>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</si>
  <si>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</si>
  <si>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</si>
  <si>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</si>
  <si>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</si>
  <si>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</si>
  <si>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</si>
  <si>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</si>
  <si>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</si>
  <si>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</si>
  <si>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</si>
  <si>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</si>
  <si>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</si>
  <si>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</si>
  <si>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</si>
  <si>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</si>
  <si>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</si>
  <si>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</si>
  <si>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</si>
  <si>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</si>
  <si>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</si>
  <si>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</si>
  <si>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</si>
  <si>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</si>
  <si>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</si>
  <si>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</si>
  <si>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</si>
  <si>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</si>
  <si>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</si>
  <si>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</si>
  <si>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</si>
  <si>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</si>
  <si>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</si>
  <si>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</si>
  <si>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</si>
  <si>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</si>
  <si>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</si>
  <si>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</si>
  <si>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</si>
  <si>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</si>
  <si>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</si>
  <si>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</si>
  <si>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</si>
  <si>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</si>
  <si>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</si>
  <si>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</si>
  <si>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</si>
  <si>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</si>
  <si>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</si>
  <si>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</si>
  <si>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</si>
  <si>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</si>
  <si>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</si>
  <si>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</si>
  <si>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</si>
  <si>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</si>
  <si>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</si>
  <si>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</si>
  <si>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</si>
  <si>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</si>
  <si>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</si>
  <si>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</si>
  <si>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</si>
  <si>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</si>
  <si>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</si>
  <si>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</si>
  <si>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</si>
  <si>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</si>
  <si>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</si>
  <si>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</si>
  <si>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</si>
  <si>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</si>
  <si>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</si>
  <si>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</si>
  <si>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</si>
  <si>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</si>
  <si>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</si>
  <si>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</si>
  <si>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</si>
  <si>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</si>
  <si>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</si>
  <si>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</si>
  <si>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</si>
  <si>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</si>
  <si>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</si>
  <si>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</si>
  <si>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</si>
  <si>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</si>
  <si>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</si>
  <si>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</si>
  <si>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</si>
  <si>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</si>
  <si>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</si>
  <si>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</si>
  <si>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</si>
  <si>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</si>
  <si>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</si>
  <si>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</si>
  <si>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</si>
  <si>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</si>
  <si>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</si>
  <si>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</si>
  <si>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</si>
  <si>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</si>
  <si>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</si>
  <si>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</si>
  <si>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</si>
  <si>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</si>
  <si>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</si>
  <si>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</si>
  <si>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</si>
  <si>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</si>
  <si>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</si>
  <si>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</si>
  <si>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</si>
  <si>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</si>
  <si>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</si>
  <si>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</si>
  <si>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</si>
  <si>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</si>
  <si>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</si>
  <si>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</si>
  <si>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</si>
  <si>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</si>
  <si>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</si>
  <si>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</si>
  <si>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</si>
  <si>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</si>
  <si>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</si>
  <si>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</si>
  <si>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</si>
  <si>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</si>
  <si>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</si>
  <si>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</si>
  <si>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</si>
  <si>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</si>
  <si>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</si>
  <si>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</si>
  <si>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</si>
  <si>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</si>
  <si>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</si>
  <si>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</si>
  <si>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</si>
  <si>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</si>
  <si>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</si>
  <si>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</si>
  <si>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</si>
  <si>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</si>
  <si>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</si>
  <si>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</si>
  <si>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</si>
  <si>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</si>
  <si>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</si>
  <si>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</si>
  <si>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</si>
  <si>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</si>
  <si>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</si>
  <si>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</si>
  <si>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</si>
  <si>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</si>
  <si>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</si>
  <si>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</si>
  <si>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</si>
  <si>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</si>
  <si>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</si>
  <si>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</si>
  <si>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</si>
  <si>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</si>
  <si>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</si>
  <si>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</si>
  <si>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</si>
  <si>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</si>
  <si>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</si>
  <si>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</si>
  <si>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</si>
  <si>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</si>
  <si>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</si>
  <si>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</si>
  <si>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</si>
  <si>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</si>
  <si>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</si>
  <si>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</si>
  <si>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</si>
  <si>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</si>
  <si>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</si>
  <si>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</si>
  <si>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</si>
  <si>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</si>
  <si>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</si>
  <si>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</si>
  <si>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</si>
  <si>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</si>
  <si>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</si>
  <si>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</si>
  <si>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</si>
  <si>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</si>
  <si>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</si>
  <si>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</si>
  <si>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</si>
  <si>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</si>
  <si>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</si>
  <si>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</si>
  <si>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</si>
  <si>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</si>
  <si>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</si>
  <si>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</si>
  <si>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</si>
  <si>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</si>
  <si>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</si>
  <si>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</si>
  <si>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</si>
  <si>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</si>
  <si>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</si>
  <si>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</si>
  <si>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</si>
  <si>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</si>
  <si>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</si>
  <si>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</si>
  <si>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</si>
  <si>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</si>
  <si>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</si>
  <si>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</si>
  <si>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</si>
  <si>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</si>
  <si>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</si>
  <si>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</si>
  <si>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</si>
  <si>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</si>
  <si>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</si>
  <si>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</si>
  <si>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</si>
  <si>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</si>
  <si>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</si>
  <si>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</si>
  <si>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</si>
  <si>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</si>
  <si>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</si>
  <si>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</si>
  <si>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</si>
  <si>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</si>
  <si>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</si>
  <si>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</si>
  <si>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</si>
  <si>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</si>
  <si>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</si>
  <si>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</si>
  <si>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</si>
  <si>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</si>
  <si>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</si>
  <si>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</si>
  <si>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</si>
  <si>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</si>
  <si>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</si>
  <si>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</si>
  <si>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</si>
  <si>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</si>
  <si>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</si>
  <si>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</si>
  <si>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</si>
  <si>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</si>
  <si>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</si>
  <si>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</si>
  <si>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</si>
  <si>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</si>
  <si>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</si>
  <si>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</si>
  <si>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</si>
  <si>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</si>
  <si>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</si>
  <si>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</si>
  <si>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</si>
  <si>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</si>
  <si>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</si>
  <si>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</si>
  <si>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</si>
  <si>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</si>
  <si>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</si>
  <si>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</si>
  <si>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</si>
  <si>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</si>
  <si>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</si>
  <si>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</si>
  <si>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</si>
  <si>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</si>
  <si>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</si>
  <si>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</si>
  <si>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</si>
  <si>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</si>
  <si>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</si>
  <si>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</si>
  <si>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</si>
  <si>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</si>
  <si>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</si>
  <si>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</si>
  <si>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</si>
  <si>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</si>
  <si>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</si>
  <si>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</si>
  <si>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</si>
  <si>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</si>
  <si>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</si>
  <si>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</si>
  <si>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</si>
  <si>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</si>
  <si>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</si>
  <si>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</si>
  <si>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</si>
  <si>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</si>
  <si>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</si>
  <si>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</si>
  <si>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</si>
  <si>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</si>
  <si>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</si>
  <si>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</si>
  <si>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</si>
  <si>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</si>
  <si>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</si>
  <si>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</si>
  <si>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</si>
  <si>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</si>
  <si>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</si>
  <si>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</si>
  <si>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</si>
  <si>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</si>
  <si>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</si>
  <si>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</si>
  <si>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</si>
  <si>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</si>
  <si>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</si>
  <si>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</si>
  <si>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</si>
  <si>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</si>
  <si>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</si>
  <si>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</si>
  <si>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</si>
  <si>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</si>
  <si>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</si>
  <si>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</si>
  <si>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</si>
  <si>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</si>
  <si>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</si>
  <si>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</si>
  <si>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</si>
  <si>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</si>
  <si>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</si>
  <si>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</si>
  <si>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</si>
  <si>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</si>
  <si>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</si>
  <si>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</si>
  <si>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</si>
  <si>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</si>
  <si>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</si>
  <si>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</si>
  <si>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</si>
  <si>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</si>
  <si>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</si>
  <si>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</si>
  <si>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</si>
  <si>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</si>
  <si>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</si>
  <si>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</si>
  <si>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</si>
  <si>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</si>
  <si>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</si>
  <si>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</si>
  <si>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</si>
  <si>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</si>
  <si>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</si>
  <si>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</si>
  <si>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</si>
  <si>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</si>
  <si>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</si>
  <si>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</si>
  <si>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</si>
  <si>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</si>
  <si>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</si>
  <si>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</si>
  <si>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</si>
  <si>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</si>
  <si>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</si>
  <si>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</si>
  <si>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</si>
  <si>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</si>
  <si>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</si>
  <si>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</si>
  <si>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</si>
  <si>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</si>
  <si>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</si>
  <si>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</si>
  <si>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</si>
  <si>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</si>
  <si>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</si>
  <si>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</si>
  <si>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</si>
  <si>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</si>
  <si>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</si>
  <si>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</si>
  <si>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</si>
  <si>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</si>
  <si>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</si>
  <si>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</si>
  <si>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</si>
  <si>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</si>
  <si>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</si>
  <si>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</si>
  <si>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</si>
  <si>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</si>
  <si>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</si>
  <si>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</si>
  <si>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</si>
  <si>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</si>
  <si>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</si>
  <si>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</si>
  <si>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</si>
  <si>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</si>
  <si>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</si>
  <si>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</si>
  <si>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</si>
  <si>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</si>
  <si>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</si>
  <si>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</si>
  <si>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</si>
  <si>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</si>
  <si>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</si>
  <si>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</si>
  <si>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</si>
  <si>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</si>
  <si>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</si>
  <si>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</si>
  <si>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</si>
  <si>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</si>
  <si>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</si>
  <si>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</si>
  <si>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</si>
  <si>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</si>
  <si>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</si>
  <si>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</si>
  <si>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</si>
  <si>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</si>
  <si>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</si>
  <si>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</si>
  <si>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</si>
  <si>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</si>
  <si>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</si>
  <si>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</si>
  <si>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</si>
  <si>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</si>
  <si>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</si>
  <si>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</si>
  <si>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</si>
  <si>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</si>
  <si>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</si>
  <si>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</si>
  <si>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</si>
  <si>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</si>
  <si>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</si>
  <si>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</si>
  <si>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</si>
  <si>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</si>
  <si>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</si>
  <si>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</si>
  <si>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</si>
  <si>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</si>
  <si>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</si>
  <si>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</si>
  <si>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</si>
  <si>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</si>
  <si>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</si>
  <si>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</si>
  <si>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</si>
  <si>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</si>
  <si>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</si>
  <si>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</si>
  <si>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</si>
  <si>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</si>
  <si>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</si>
  <si>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</si>
  <si>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</si>
  <si>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</si>
  <si>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</si>
  <si>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</si>
  <si>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</si>
  <si>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</si>
  <si>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</si>
  <si>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</si>
  <si>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</si>
  <si>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</si>
  <si>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</si>
  <si>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</si>
  <si>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</si>
  <si>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</si>
  <si>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</si>
  <si>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</si>
  <si>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</si>
  <si>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</si>
  <si>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</si>
  <si>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</si>
  <si>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</si>
  <si>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</si>
  <si>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</si>
  <si>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</si>
  <si>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</si>
  <si>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</si>
  <si>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</si>
  <si>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</si>
  <si>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</si>
  <si>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</si>
  <si>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</si>
  <si>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</si>
  <si>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</si>
  <si>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</si>
  <si>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</si>
  <si>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</si>
  <si>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</si>
  <si>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</si>
  <si>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</si>
  <si>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</si>
  <si>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</si>
  <si>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</si>
  <si>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</si>
  <si>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</si>
  <si>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</si>
  <si>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</si>
  <si>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</si>
  <si>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</si>
  <si>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</si>
  <si>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</si>
  <si>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</si>
  <si>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</si>
  <si>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</si>
  <si>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</si>
  <si>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</si>
  <si>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</si>
  <si>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</si>
  <si>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</si>
  <si>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</si>
  <si>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</si>
  <si>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</si>
  <si>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</si>
  <si>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</si>
  <si>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</si>
  <si>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</si>
  <si>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</si>
  <si>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</si>
  <si>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</si>
  <si>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</si>
  <si>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</si>
  <si>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</si>
  <si>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</si>
  <si>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</si>
  <si>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</si>
  <si>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</si>
  <si>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</si>
  <si>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</si>
  <si>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</si>
  <si>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</si>
  <si>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</si>
  <si>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</si>
  <si>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</si>
  <si>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</si>
  <si>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</si>
  <si>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</si>
  <si>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</si>
  <si>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</si>
  <si>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</si>
  <si>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</si>
  <si>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</si>
  <si>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</si>
  <si>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</si>
  <si>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</si>
  <si>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</si>
  <si>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</si>
  <si>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</si>
  <si>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</si>
  <si>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</si>
  <si>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</si>
  <si>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</si>
  <si>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</si>
  <si>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</si>
  <si>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</si>
  <si>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</si>
  <si>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</si>
  <si>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</si>
  <si>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</si>
  <si>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</si>
  <si>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</si>
  <si>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</si>
  <si>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</si>
  <si>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</si>
  <si>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</si>
  <si>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</si>
  <si>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</si>
  <si>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</si>
  <si>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</si>
  <si>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</si>
  <si>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</si>
  <si>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</si>
  <si>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</si>
  <si>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</si>
  <si>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</si>
  <si>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</si>
  <si>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</si>
  <si>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</si>
  <si>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</si>
  <si>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</si>
  <si>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</si>
  <si>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</si>
  <si>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</si>
  <si>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</si>
  <si>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</si>
  <si>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</si>
  <si>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</si>
  <si>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</si>
  <si>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</si>
  <si>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</si>
  <si>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</si>
  <si>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</si>
  <si>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</si>
  <si>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</si>
  <si>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</si>
  <si>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</si>
  <si>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</si>
  <si>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</si>
  <si>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</si>
  <si>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</si>
  <si>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</si>
  <si>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</si>
  <si>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</si>
  <si>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</si>
  <si>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</si>
  <si>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</si>
  <si>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</si>
  <si>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</si>
  <si>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</si>
  <si>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</si>
  <si>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</si>
  <si>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</si>
  <si>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</si>
  <si>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</si>
  <si>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</si>
  <si>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</si>
  <si>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</si>
  <si>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</si>
  <si>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</si>
  <si>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</si>
  <si>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</si>
  <si>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</si>
  <si>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</si>
  <si>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</si>
  <si>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</si>
  <si>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</si>
  <si>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</si>
  <si>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</si>
  <si>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</si>
  <si>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</si>
  <si>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</si>
  <si>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</si>
  <si>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</si>
  <si>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</si>
  <si>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</si>
  <si>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</si>
  <si>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</si>
  <si>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</si>
  <si>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</si>
  <si>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</si>
  <si>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</si>
  <si>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</si>
  <si>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</si>
  <si>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</si>
  <si>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</si>
  <si>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</si>
  <si>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</si>
  <si>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</si>
  <si>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</si>
  <si>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</si>
  <si>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</si>
  <si>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</si>
  <si>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</si>
  <si>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</si>
  <si>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</si>
  <si>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</si>
  <si>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</si>
  <si>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</si>
  <si>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</si>
  <si>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</si>
  <si>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</si>
  <si>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</si>
  <si>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</si>
  <si>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</si>
  <si>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</si>
  <si>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</si>
  <si>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</si>
  <si>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</si>
  <si>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</si>
  <si>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</si>
  <si>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</si>
  <si>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</si>
  <si>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</si>
  <si>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</si>
  <si>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</si>
  <si>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</si>
  <si>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</si>
  <si>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</si>
  <si>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</si>
  <si>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</si>
  <si>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</si>
  <si>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</si>
  <si>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</si>
  <si>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</si>
  <si>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</si>
  <si>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</si>
  <si>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</si>
  <si>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</si>
  <si>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</si>
  <si>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</si>
  <si>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</si>
  <si>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</si>
  <si>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</si>
  <si>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</si>
  <si>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</si>
  <si>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</si>
  <si>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</si>
  <si>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</si>
  <si>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</si>
  <si>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</si>
  <si>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</si>
  <si>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</si>
  <si>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</si>
  <si>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</si>
  <si>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</si>
  <si>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</si>
  <si>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</si>
  <si>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</si>
  <si>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</si>
  <si>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</si>
  <si>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</si>
  <si>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</si>
  <si>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</si>
  <si>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</si>
  <si>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</si>
  <si>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</si>
  <si>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</si>
  <si>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</si>
  <si>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</si>
  <si>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</si>
  <si>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</si>
  <si>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</si>
  <si>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</si>
  <si>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</si>
  <si>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</si>
  <si>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</si>
  <si>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</si>
  <si>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</si>
  <si>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</si>
  <si>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</si>
  <si>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</si>
  <si>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</si>
  <si>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</si>
  <si>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</si>
  <si>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</si>
  <si>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</si>
  <si>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</si>
  <si>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</si>
  <si>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</si>
  <si>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</si>
  <si>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</si>
  <si>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</si>
  <si>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</si>
  <si>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</si>
  <si>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</si>
  <si>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</si>
  <si>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</si>
  <si>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</si>
  <si>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</si>
  <si>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</si>
  <si>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</si>
  <si>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</si>
  <si>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</si>
  <si>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</si>
  <si>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</si>
  <si>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</si>
  <si>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</si>
  <si>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</si>
  <si>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</si>
  <si>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</si>
  <si>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</si>
  <si>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</si>
  <si>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</si>
  <si>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</si>
  <si>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</si>
  <si>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</si>
  <si>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</si>
  <si>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</si>
  <si>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</si>
  <si>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</si>
  <si>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</si>
  <si>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</si>
  <si>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</si>
  <si>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</si>
  <si>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</si>
  <si>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</si>
  <si>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</si>
  <si>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</si>
  <si>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</si>
  <si>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</si>
  <si>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</si>
  <si>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</si>
  <si>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</si>
  <si>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</si>
  <si>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</si>
  <si>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</si>
  <si>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</si>
  <si>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</si>
  <si>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</si>
  <si>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</si>
  <si>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</si>
  <si>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</si>
  <si>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</si>
  <si>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</si>
  <si>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</si>
  <si>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</si>
  <si>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</si>
  <si>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</si>
  <si>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</si>
  <si>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</si>
  <si>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</si>
  <si>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</si>
  <si>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</si>
  <si>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</si>
  <si>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</si>
  <si>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</si>
  <si>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</si>
  <si>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</si>
  <si>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</si>
  <si>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</si>
  <si>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</si>
  <si>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</si>
  <si>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</si>
  <si>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</si>
  <si>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</si>
  <si>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</si>
  <si>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</si>
  <si>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</si>
  <si>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</si>
  <si>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</si>
  <si>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</si>
  <si>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</si>
  <si>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</si>
  <si>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</si>
  <si>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</si>
  <si>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</si>
  <si>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</si>
  <si>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</si>
  <si>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</si>
  <si>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</si>
  <si>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</si>
  <si>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</si>
  <si>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</si>
  <si>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</si>
  <si>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</si>
  <si>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</si>
  <si>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</si>
  <si>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</si>
  <si>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</si>
  <si>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</si>
  <si>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</si>
  <si>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</si>
  <si>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</si>
  <si>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</si>
  <si>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</si>
  <si>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</si>
  <si>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</si>
  <si>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</si>
  <si>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</si>
  <si>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</si>
  <si>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</si>
  <si>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</si>
  <si>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</si>
  <si>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</si>
  <si>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</si>
  <si>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</si>
  <si>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</si>
  <si>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</si>
  <si>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</si>
  <si>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</si>
  <si>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</si>
  <si>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</si>
  <si>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</si>
  <si>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</si>
  <si>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</si>
  <si>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</si>
  <si>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</si>
  <si>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</si>
  <si>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</si>
  <si>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</si>
  <si>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</si>
  <si>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</si>
  <si>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</si>
  <si>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</si>
  <si>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</si>
  <si>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</si>
  <si>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</si>
  <si>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</si>
  <si>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</si>
  <si>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</si>
  <si>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</si>
  <si>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</si>
  <si>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</si>
  <si>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</si>
  <si>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</si>
  <si>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</si>
  <si>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</si>
  <si>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</si>
  <si>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</si>
  <si>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</si>
  <si>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</si>
  <si>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</si>
  <si>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</si>
  <si>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</si>
  <si>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</si>
  <si>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</si>
  <si>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</si>
  <si>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</si>
  <si>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</si>
  <si>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</si>
  <si>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</si>
  <si>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</si>
  <si>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</si>
  <si>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</si>
  <si>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</si>
  <si>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</si>
  <si>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</si>
  <si>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</si>
  <si>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</si>
  <si>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</si>
  <si>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</si>
  <si>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</si>
  <si>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</si>
  <si>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</si>
  <si>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</si>
  <si>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</si>
  <si>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</si>
  <si>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</si>
  <si>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</si>
  <si>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</si>
  <si>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</si>
  <si>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</si>
  <si>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</si>
  <si>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</si>
  <si>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</si>
  <si>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</si>
  <si>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</si>
  <si>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</si>
  <si>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</si>
  <si>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</si>
  <si>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</si>
  <si>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</si>
  <si>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</si>
  <si>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</si>
  <si>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</si>
  <si>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</si>
  <si>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</si>
  <si>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</si>
  <si>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</si>
  <si>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</si>
  <si>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</si>
  <si>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</si>
  <si>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</si>
  <si>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</si>
  <si>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</si>
  <si>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</si>
  <si>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</si>
  <si>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</si>
  <si>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</si>
  <si>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</si>
  <si>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</si>
  <si>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</si>
  <si>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</si>
  <si>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</si>
  <si>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</si>
  <si>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</si>
  <si>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</si>
  <si>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</si>
  <si>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</si>
  <si>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</si>
  <si>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</si>
  <si>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</si>
  <si>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</si>
  <si>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</si>
  <si>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</si>
  <si>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</si>
  <si>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</si>
  <si>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</si>
  <si>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</si>
  <si>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</si>
  <si>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</si>
  <si>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</si>
  <si>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</si>
  <si>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</si>
  <si>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</si>
  <si>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</si>
  <si>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</si>
  <si>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</si>
  <si>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</si>
  <si>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</si>
  <si>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</si>
  <si>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</si>
  <si>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</si>
  <si>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</si>
  <si>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</si>
  <si>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</si>
  <si>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</si>
  <si>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</si>
  <si>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</si>
  <si>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</si>
  <si>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</si>
  <si>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</si>
  <si>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</si>
  <si>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</si>
  <si>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</si>
  <si>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</si>
  <si>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</si>
  <si>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</si>
  <si>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</si>
  <si>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</si>
  <si>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</si>
  <si>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</si>
  <si>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</si>
  <si>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</si>
  <si>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</si>
  <si>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</si>
  <si>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</si>
  <si>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</si>
  <si>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</si>
  <si>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</si>
  <si>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</si>
  <si>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</si>
  <si>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</si>
  <si>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</si>
  <si>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</si>
  <si>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</si>
  <si>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</si>
  <si>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</si>
  <si>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</si>
  <si>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</si>
  <si>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</si>
  <si>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</si>
  <si>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</si>
  <si>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</si>
  <si>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</si>
  <si>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</si>
  <si>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</si>
  <si>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</si>
  <si>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</si>
  <si>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</si>
  <si>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</si>
  <si>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</si>
  <si>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</si>
  <si>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</si>
  <si>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</si>
  <si>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</si>
  <si>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</si>
  <si>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</si>
  <si>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</si>
  <si>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</si>
  <si>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</si>
  <si>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</si>
  <si>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</si>
  <si>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</si>
  <si>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</si>
  <si>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</si>
  <si>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</si>
  <si>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</si>
  <si>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</si>
  <si>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</si>
  <si>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</si>
  <si>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</si>
  <si>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</si>
  <si>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</si>
  <si>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</si>
  <si>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</si>
  <si>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</si>
  <si>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</si>
  <si>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</si>
  <si>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</si>
  <si>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</si>
  <si>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</si>
  <si>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</si>
  <si>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</si>
  <si>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</si>
  <si>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</si>
  <si>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</si>
  <si>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</si>
  <si>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</si>
  <si>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</si>
  <si>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</si>
  <si>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</si>
  <si>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</si>
  <si>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</si>
  <si>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</si>
  <si>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</si>
  <si>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</si>
  <si>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</si>
  <si>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</si>
  <si>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</si>
  <si>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</si>
  <si>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</si>
  <si>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</si>
  <si>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</si>
  <si>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</si>
  <si>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</si>
  <si>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</si>
  <si>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</si>
  <si>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</si>
  <si>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</si>
  <si>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</si>
  <si>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</si>
  <si>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</si>
  <si>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</si>
  <si>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</si>
  <si>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</si>
  <si>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</si>
  <si>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</si>
  <si>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</si>
  <si>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</si>
  <si>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</si>
  <si>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</si>
  <si>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</si>
  <si>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</si>
  <si>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</si>
  <si>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</si>
  <si>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</si>
  <si>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</si>
  <si>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</si>
  <si>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</si>
  <si>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</si>
  <si>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</si>
  <si>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</si>
  <si>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</si>
  <si>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</si>
  <si>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</si>
  <si>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</si>
  <si>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</si>
  <si>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</si>
  <si>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</si>
  <si>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</si>
  <si>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</si>
  <si>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</si>
  <si>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</si>
  <si>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</si>
  <si>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</si>
  <si>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</si>
  <si>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</si>
  <si>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</si>
  <si>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</si>
  <si>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</si>
  <si>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</si>
  <si>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</si>
  <si>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</si>
  <si>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</si>
  <si>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</si>
  <si>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</si>
  <si>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</si>
  <si>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</si>
  <si>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</si>
  <si>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</si>
  <si>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</si>
  <si>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</si>
  <si>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</si>
  <si>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</si>
  <si>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</si>
  <si>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</si>
  <si>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</si>
  <si>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</si>
  <si>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</si>
  <si>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</si>
  <si>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</si>
  <si>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</si>
  <si>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</si>
  <si>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</si>
  <si>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</si>
  <si>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</si>
  <si>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</si>
  <si>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</si>
  <si>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</si>
  <si>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</si>
  <si>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</si>
  <si>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</si>
  <si>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</si>
  <si>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</si>
  <si>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</si>
  <si>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</si>
  <si>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</si>
  <si>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</si>
  <si>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</si>
  <si>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</si>
  <si>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</si>
  <si>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</si>
  <si>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</si>
  <si>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</si>
  <si>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</si>
  <si>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</si>
  <si>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</si>
  <si>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</si>
  <si>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</si>
  <si>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</si>
  <si>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</si>
  <si>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</si>
  <si>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</si>
  <si>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</si>
  <si>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</si>
  <si>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</si>
  <si>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</si>
  <si>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</si>
  <si>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</si>
  <si>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</si>
  <si>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</si>
  <si>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</si>
  <si>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</si>
  <si>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</si>
  <si>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</si>
  <si>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</si>
  <si>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</si>
  <si>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</si>
  <si>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</si>
  <si>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</si>
  <si>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</si>
  <si>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</si>
  <si>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</si>
  <si>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</si>
  <si>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</si>
  <si>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</si>
  <si>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</si>
  <si>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</si>
  <si>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</si>
  <si>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</si>
  <si>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</si>
  <si>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</si>
  <si>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</si>
  <si>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</si>
  <si>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</si>
  <si>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</si>
  <si>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</si>
  <si>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</si>
  <si>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</si>
  <si>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</si>
  <si>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</si>
  <si>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</si>
  <si>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</si>
  <si>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</si>
  <si>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</si>
  <si>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</si>
  <si>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</si>
  <si>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</si>
  <si>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</si>
  <si>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</si>
  <si>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</si>
  <si>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</si>
  <si>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</si>
  <si>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</si>
  <si>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</si>
  <si>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</si>
  <si>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</si>
  <si>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</si>
  <si>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</si>
  <si>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</si>
  <si>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</si>
  <si>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</si>
  <si>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</si>
  <si>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</si>
  <si>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</si>
  <si>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</si>
  <si>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</si>
  <si>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</si>
  <si>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</si>
  <si>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</si>
  <si>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</si>
  <si>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</si>
  <si>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</si>
  <si>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</si>
  <si>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</si>
  <si>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</si>
  <si>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</si>
  <si>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</si>
  <si>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</si>
  <si>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</si>
  <si>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</si>
  <si>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</si>
  <si>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</si>
  <si>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</si>
  <si>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</si>
  <si>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</si>
  <si>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</si>
  <si>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</si>
  <si>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</si>
  <si>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</si>
  <si>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</si>
  <si>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</si>
  <si>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</si>
  <si>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</si>
  <si>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</si>
  <si>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</si>
  <si>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</si>
  <si>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</si>
  <si>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</si>
  <si>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</si>
  <si>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</si>
  <si>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</si>
  <si>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</si>
  <si>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</si>
  <si>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</si>
  <si>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</si>
  <si>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</si>
  <si>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</si>
  <si>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</si>
  <si>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</si>
  <si>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</si>
  <si>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</si>
  <si>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</si>
  <si>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</si>
  <si>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</si>
  <si>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</si>
  <si>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</si>
  <si>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</si>
  <si>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</si>
  <si>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</si>
  <si>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</si>
  <si>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</si>
  <si>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</si>
  <si>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</si>
  <si>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</si>
  <si>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</si>
  <si>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</si>
  <si>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</si>
  <si>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</si>
  <si>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</si>
  <si>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</si>
  <si>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</si>
  <si>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</si>
  <si>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</si>
  <si>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</si>
  <si>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</si>
  <si>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</si>
  <si>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</si>
  <si>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</si>
  <si>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</si>
  <si>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</si>
  <si>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</si>
  <si>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</si>
  <si>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</si>
  <si>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</si>
  <si>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</si>
  <si>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</si>
  <si>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</si>
  <si>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</si>
  <si>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</si>
  <si>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</si>
  <si>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</si>
  <si>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</si>
  <si>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</si>
  <si>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</si>
  <si>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</si>
  <si>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</si>
  <si>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</si>
  <si>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</si>
  <si>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</si>
  <si>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</si>
  <si>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</si>
  <si>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</si>
  <si>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</si>
  <si>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</si>
  <si>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</si>
  <si>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</si>
  <si>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</si>
  <si>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</si>
  <si>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</si>
  <si>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</si>
  <si>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</si>
  <si>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</si>
  <si>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</si>
  <si>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</si>
  <si>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</si>
  <si>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</si>
  <si>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</si>
  <si>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</si>
  <si>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</si>
  <si>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</si>
  <si>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</si>
  <si>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</si>
  <si>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</si>
  <si>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</si>
  <si>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</si>
  <si>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</si>
  <si>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</si>
  <si>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</si>
  <si>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</si>
  <si>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</si>
  <si>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</si>
  <si>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</si>
  <si>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</si>
  <si>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</si>
  <si>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</si>
  <si>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</si>
  <si>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</si>
  <si>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</si>
  <si>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</si>
  <si>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</si>
  <si>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</si>
  <si>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</si>
  <si>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</si>
  <si>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</si>
  <si>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</si>
  <si>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</si>
  <si>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</si>
  <si>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</si>
  <si>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</si>
  <si>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</si>
  <si>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</si>
  <si>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</si>
  <si>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</si>
  <si>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</si>
  <si>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</si>
  <si>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</si>
  <si>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</si>
  <si>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</si>
  <si>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</si>
  <si>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</si>
  <si>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</si>
  <si>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</si>
  <si>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</si>
  <si>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</si>
  <si>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</si>
  <si>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</si>
  <si>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</si>
  <si>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</si>
  <si>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</si>
  <si>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</si>
  <si>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</si>
  <si>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</si>
  <si>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</si>
  <si>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</si>
  <si>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</si>
  <si>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</si>
  <si>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</si>
  <si>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</si>
  <si>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</si>
  <si>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</si>
  <si>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</si>
  <si>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</si>
  <si>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</si>
  <si>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</si>
  <si>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</si>
  <si>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</si>
  <si>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</si>
  <si>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</si>
  <si>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</si>
  <si>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</si>
  <si>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</si>
  <si>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</si>
  <si>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</si>
  <si>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</si>
  <si>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</si>
  <si>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</si>
  <si>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</si>
  <si>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</si>
  <si>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</si>
  <si>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</si>
  <si>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</si>
  <si>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</si>
  <si>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</si>
  <si>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</si>
  <si>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</si>
  <si>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</si>
  <si>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</si>
  <si>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</si>
  <si>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</si>
  <si>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</si>
  <si>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</si>
  <si>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</si>
  <si>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</si>
  <si>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</si>
  <si>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</si>
  <si>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</si>
  <si>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</si>
  <si>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</si>
  <si>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</si>
  <si>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</si>
  <si>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</si>
  <si>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</si>
  <si>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</si>
  <si>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</si>
  <si>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</si>
  <si>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</si>
  <si>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</si>
  <si>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</si>
  <si>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</si>
  <si>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</si>
  <si>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</si>
  <si>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</si>
  <si>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</si>
  <si>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</si>
  <si>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</si>
  <si>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</si>
  <si>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</si>
  <si>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</si>
  <si>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</si>
  <si>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</si>
  <si>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</si>
  <si>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</si>
  <si>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</si>
  <si>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</si>
  <si>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</si>
  <si>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</si>
  <si>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</si>
  <si>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</si>
  <si>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</si>
  <si>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</si>
  <si>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</si>
  <si>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</si>
  <si>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</si>
  <si>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</si>
  <si>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</si>
  <si>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</si>
  <si>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</si>
  <si>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</si>
  <si>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</si>
  <si>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</si>
  <si>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</si>
  <si>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</si>
  <si>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</si>
  <si>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</si>
  <si>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</si>
  <si>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</si>
  <si>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</si>
  <si>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</si>
  <si>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</si>
  <si>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</si>
  <si>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</si>
  <si>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</si>
  <si>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</si>
  <si>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</si>
  <si>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</si>
  <si>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</si>
  <si>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</si>
  <si>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</si>
  <si>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</si>
  <si>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</si>
  <si>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</si>
  <si>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</si>
  <si>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</si>
  <si>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</si>
  <si>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</si>
  <si>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</si>
  <si>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</si>
  <si>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</si>
  <si>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</si>
  <si>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</si>
  <si>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</si>
  <si>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</si>
  <si>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</si>
  <si>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</si>
  <si>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</si>
  <si>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</si>
  <si>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</si>
  <si>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</si>
  <si>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</si>
  <si>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</si>
  <si>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</si>
  <si>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</si>
  <si>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</si>
  <si>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</si>
  <si>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</si>
  <si>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</si>
  <si>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</si>
  <si>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</si>
  <si>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</si>
  <si>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</si>
  <si>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</si>
  <si>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</si>
  <si>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</si>
  <si>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</si>
  <si>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</si>
  <si>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</si>
  <si>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</si>
  <si>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</si>
  <si>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</si>
  <si>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</si>
  <si>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</si>
  <si>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</si>
  <si>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</si>
  <si>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</si>
  <si>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</si>
  <si>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</si>
  <si>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</si>
  <si>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</si>
  <si>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</si>
  <si>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</si>
  <si>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</si>
  <si>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</si>
  <si>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</si>
  <si>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</si>
  <si>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</si>
  <si>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</si>
  <si>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</si>
  <si>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</si>
  <si>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</si>
  <si>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</si>
  <si>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</si>
  <si>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</si>
  <si>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</si>
  <si>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</si>
  <si>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</si>
  <si>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</si>
  <si>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</si>
  <si>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</si>
  <si>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</si>
  <si>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</si>
  <si>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</si>
  <si>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</si>
  <si>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</si>
  <si>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</si>
  <si>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</si>
  <si>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</si>
  <si>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</si>
  <si>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</si>
  <si>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</si>
  <si>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</si>
  <si>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</si>
  <si>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</si>
  <si>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</si>
  <si>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</si>
  <si>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</si>
  <si>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</si>
  <si>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</si>
  <si>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</si>
  <si>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</si>
  <si>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</si>
  <si>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</si>
  <si>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</si>
  <si>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</si>
  <si>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</si>
  <si>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</si>
  <si>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</si>
  <si>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</si>
  <si>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</si>
  <si>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</si>
  <si>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</si>
  <si>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</si>
  <si>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</si>
  <si>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</si>
  <si>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</si>
  <si>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</si>
  <si>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</si>
  <si>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</si>
  <si>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</si>
  <si>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</si>
  <si>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</si>
  <si>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</si>
  <si>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</si>
  <si>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</si>
  <si>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</si>
  <si>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</si>
  <si>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</si>
  <si>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</si>
  <si>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</si>
  <si>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</si>
  <si>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</si>
  <si>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</si>
  <si>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</si>
  <si>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</si>
  <si>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</si>
  <si>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</si>
  <si>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</si>
  <si>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</si>
  <si>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</si>
  <si>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</si>
  <si>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</si>
  <si>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</si>
  <si>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</si>
  <si>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</si>
  <si>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</si>
  <si>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</si>
  <si>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</si>
  <si>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</si>
  <si>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</si>
  <si>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</si>
  <si>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</si>
  <si>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</si>
  <si>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</si>
  <si>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</si>
  <si>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</si>
  <si>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</si>
  <si>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</si>
  <si>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</si>
  <si>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</si>
  <si>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</si>
  <si>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</si>
  <si>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</si>
  <si>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</si>
  <si>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</si>
  <si>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</si>
  <si>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</si>
  <si>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</si>
  <si>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</si>
  <si>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</si>
  <si>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</si>
  <si>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</si>
  <si>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</si>
  <si>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</si>
  <si>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</si>
  <si>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</si>
  <si>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</si>
  <si>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</si>
  <si>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</si>
  <si>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</si>
  <si>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</si>
  <si>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</si>
  <si>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</si>
  <si>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</si>
  <si>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</si>
  <si>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</si>
  <si>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</si>
  <si>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</si>
  <si>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</si>
  <si>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</si>
  <si>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</si>
  <si>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</si>
  <si>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</si>
  <si>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</si>
  <si>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</si>
  <si>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</si>
  <si>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</si>
  <si>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</si>
  <si>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</si>
  <si>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</si>
  <si>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</si>
  <si>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</si>
  <si>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</si>
  <si>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</si>
  <si>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</si>
  <si>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</si>
  <si>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</si>
  <si>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</si>
  <si>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</si>
  <si>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</si>
  <si>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</si>
  <si>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</si>
  <si>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</si>
  <si>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</si>
  <si>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</si>
  <si>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</si>
  <si>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</si>
  <si>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</si>
  <si>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</si>
  <si>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</si>
  <si>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</si>
  <si>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</si>
  <si>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</si>
  <si>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</si>
  <si>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</si>
  <si>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</si>
  <si>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</si>
  <si>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</si>
  <si>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</si>
  <si>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</si>
  <si>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</si>
  <si>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</si>
  <si>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</si>
  <si>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</si>
  <si>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</si>
  <si>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</si>
  <si>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</si>
  <si>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</si>
  <si>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</si>
  <si>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</si>
  <si>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</si>
  <si>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</si>
  <si>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</si>
  <si>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</si>
  <si>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</si>
  <si>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</si>
  <si>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</si>
  <si>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</si>
  <si>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</si>
  <si>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</si>
  <si>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</si>
  <si>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</si>
  <si>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</si>
  <si>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</si>
  <si>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</si>
  <si>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</si>
  <si>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</si>
  <si>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</si>
  <si>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</si>
  <si>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</si>
  <si>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</si>
  <si>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</si>
  <si>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</si>
  <si>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</si>
  <si>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</si>
  <si>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</si>
  <si>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</si>
  <si>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</si>
  <si>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</si>
  <si>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</si>
  <si>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</si>
  <si>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</si>
  <si>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</si>
  <si>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</si>
  <si>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</si>
  <si>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</si>
  <si>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</si>
  <si>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</si>
  <si>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</si>
  <si>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</si>
  <si>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</si>
  <si>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</si>
  <si>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</si>
  <si>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</si>
  <si>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</si>
  <si>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</si>
  <si>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</si>
  <si>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</si>
  <si>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</si>
  <si>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</si>
  <si>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</si>
  <si>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</si>
  <si>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</si>
  <si>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</si>
  <si>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</si>
  <si>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</si>
  <si>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</si>
  <si>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</si>
  <si>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</si>
  <si>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</si>
  <si>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</si>
  <si>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</si>
  <si>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</si>
  <si>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</si>
  <si>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</si>
  <si>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</si>
  <si>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</si>
  <si>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</si>
  <si>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</si>
  <si>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</si>
  <si>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</si>
  <si>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</si>
  <si>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</si>
  <si>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</si>
  <si>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</si>
  <si>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</si>
  <si>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</si>
  <si>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</si>
  <si>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</si>
  <si>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</si>
  <si>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</si>
  <si>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</si>
  <si>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</si>
  <si>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</si>
  <si>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</si>
  <si>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</si>
  <si>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</si>
  <si>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</si>
  <si>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</si>
  <si>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</si>
  <si>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</si>
  <si>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</si>
  <si>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</si>
  <si>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</si>
  <si>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</si>
  <si>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</si>
  <si>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</si>
  <si>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</si>
  <si>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</si>
  <si>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</si>
  <si>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</si>
  <si>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</si>
  <si>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</si>
  <si>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</si>
  <si>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</si>
  <si>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</si>
  <si>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</si>
  <si>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</si>
  <si>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</si>
  <si>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</si>
  <si>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</si>
  <si>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</si>
  <si>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</si>
  <si>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</si>
  <si>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</si>
  <si>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</si>
  <si>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</si>
  <si>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</si>
  <si>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</si>
  <si>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</si>
  <si>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</si>
  <si>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</si>
  <si>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</si>
  <si>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</si>
  <si>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</si>
  <si>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</si>
  <si>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</si>
  <si>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</si>
  <si>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</si>
  <si>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</si>
  <si>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</si>
  <si>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</si>
  <si>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</si>
  <si>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</si>
  <si>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</si>
  <si>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</si>
  <si>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</si>
  <si>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</si>
  <si>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</si>
  <si>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</si>
  <si>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</si>
  <si>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</si>
  <si>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</si>
  <si>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</si>
  <si>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</si>
  <si>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</si>
  <si>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</si>
  <si>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</si>
  <si>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</si>
  <si>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</si>
  <si>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</si>
  <si>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</si>
  <si>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</si>
  <si>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</si>
  <si>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</si>
  <si>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</si>
  <si>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</si>
  <si>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</si>
  <si>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</si>
  <si>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</si>
  <si>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</si>
  <si>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</si>
  <si>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</si>
  <si>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</si>
  <si>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</si>
  <si>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</si>
  <si>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</si>
  <si>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</si>
  <si>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</si>
  <si>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</si>
  <si>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</si>
  <si>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</si>
  <si>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</si>
  <si>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</si>
  <si>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</si>
  <si>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</si>
  <si>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</si>
  <si>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</si>
  <si>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</si>
  <si>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</si>
  <si>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</si>
  <si>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</si>
  <si>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</si>
  <si>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</si>
  <si>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</si>
  <si>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</si>
  <si>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</si>
  <si>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</si>
  <si>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</si>
  <si>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</si>
  <si>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</si>
  <si>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</si>
  <si>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</si>
  <si>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</si>
  <si>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</si>
  <si>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</si>
  <si>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</si>
  <si>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</si>
  <si>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</si>
  <si>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</si>
  <si>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</si>
  <si>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</si>
  <si>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</si>
  <si>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</si>
  <si>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</si>
  <si>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</si>
  <si>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</si>
  <si>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</si>
  <si>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</si>
  <si>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</si>
  <si>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</si>
  <si>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</si>
  <si>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</si>
  <si>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</si>
  <si>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</si>
  <si>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</si>
  <si>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</si>
  <si>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</si>
  <si>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</si>
  <si>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</si>
  <si>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</si>
  <si>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</si>
  <si>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</si>
  <si>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</si>
  <si>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</si>
  <si>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</si>
  <si>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</si>
  <si>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</si>
  <si>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</si>
  <si>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</si>
  <si>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</si>
  <si>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</si>
  <si>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</si>
  <si>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</si>
  <si>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</si>
  <si>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</si>
  <si>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</si>
  <si>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</si>
  <si>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</si>
  <si>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</si>
  <si>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</si>
  <si>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</si>
  <si>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</si>
  <si>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</si>
  <si>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</si>
  <si>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</si>
  <si>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</si>
  <si>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</si>
  <si>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</si>
  <si>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</si>
  <si>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</si>
  <si>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</si>
  <si>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</si>
  <si>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</si>
  <si>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</si>
  <si>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</si>
  <si>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</si>
  <si>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</si>
  <si>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</si>
  <si>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</si>
  <si>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</si>
  <si>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</si>
  <si>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</si>
  <si>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</si>
  <si>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</si>
  <si>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</si>
  <si>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</si>
  <si>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</si>
  <si>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</si>
  <si>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</si>
  <si>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</si>
  <si>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</si>
  <si>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</si>
  <si>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</si>
  <si>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</si>
  <si>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</si>
  <si>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</si>
  <si>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</si>
  <si>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</si>
  <si>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</si>
  <si>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</si>
  <si>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</si>
  <si>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</si>
  <si>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</si>
  <si>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</si>
  <si>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</si>
  <si>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</si>
  <si>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</si>
  <si>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</si>
  <si>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</si>
  <si>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</si>
  <si>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</si>
  <si>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</si>
  <si>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</si>
  <si>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</si>
  <si>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</si>
  <si>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</si>
  <si>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</si>
  <si>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</si>
  <si>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</si>
  <si>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</si>
  <si>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</si>
  <si>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</si>
  <si>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</si>
  <si>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</si>
  <si>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</si>
  <si>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</si>
  <si>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</si>
  <si>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</si>
  <si>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</si>
  <si>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</si>
  <si>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</si>
  <si>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</si>
  <si>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</si>
  <si>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</si>
  <si>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</si>
  <si>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</si>
  <si>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</si>
  <si>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</si>
  <si>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</si>
  <si>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</si>
  <si>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</si>
  <si>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</si>
  <si>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</si>
  <si>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</si>
  <si>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</si>
  <si>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</si>
  <si>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</si>
  <si>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</si>
  <si>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</si>
  <si>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</si>
  <si>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</si>
  <si>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</si>
  <si>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</si>
  <si>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</si>
  <si>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</si>
  <si>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</si>
  <si>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</si>
  <si>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</si>
  <si>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</si>
  <si>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</si>
  <si>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</si>
  <si>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</si>
  <si>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</si>
  <si>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</si>
  <si>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</si>
  <si>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</si>
  <si>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</si>
  <si>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</si>
  <si>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</si>
  <si>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</si>
  <si>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</si>
  <si>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</si>
  <si>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</si>
  <si>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</si>
  <si>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</si>
  <si>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</si>
  <si>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</si>
  <si>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</si>
  <si>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</si>
  <si>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</si>
  <si>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</si>
  <si>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</si>
  <si>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</si>
  <si>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</si>
  <si>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</si>
  <si>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</si>
  <si>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</si>
  <si>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</si>
  <si>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</si>
  <si>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</si>
  <si>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</si>
  <si>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</si>
  <si>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</si>
  <si>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</si>
  <si>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</si>
  <si>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</si>
  <si>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</si>
  <si>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</si>
  <si>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</si>
  <si>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</si>
  <si>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</si>
  <si>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</si>
  <si>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</si>
  <si>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</si>
  <si>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</si>
  <si>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</si>
  <si>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</si>
  <si>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</si>
  <si>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</si>
  <si>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</si>
  <si>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</si>
  <si>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</si>
  <si>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</si>
  <si>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</si>
  <si>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</si>
  <si>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</si>
  <si>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</si>
  <si>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</si>
  <si>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</si>
  <si>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</si>
  <si>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</si>
  <si>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</si>
  <si>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</si>
  <si>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</si>
  <si>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</si>
  <si>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</si>
  <si>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</si>
  <si>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</si>
  <si>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</si>
  <si>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</si>
  <si>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</si>
  <si>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</si>
  <si>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</si>
  <si>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</si>
  <si>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</si>
  <si>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</si>
  <si>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</si>
  <si>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</si>
  <si>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</si>
  <si>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</si>
  <si>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</si>
  <si>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</si>
  <si>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</si>
  <si>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</si>
  <si>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</si>
  <si>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</si>
  <si>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</si>
  <si>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</si>
  <si>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</si>
  <si>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</si>
  <si>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</si>
  <si>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</si>
  <si>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</si>
  <si>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</si>
  <si>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</si>
  <si>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</si>
  <si>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</si>
  <si>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</si>
  <si>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</si>
  <si>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</si>
  <si>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</si>
  <si>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</si>
  <si>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</si>
  <si>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</si>
  <si>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</si>
  <si>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</si>
  <si>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</si>
  <si>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</si>
  <si>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</si>
  <si>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</si>
  <si>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</si>
  <si>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</si>
  <si>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</si>
  <si>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</si>
  <si>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</si>
  <si>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</si>
  <si>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</si>
  <si>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</si>
  <si>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</si>
  <si>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</si>
  <si>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</si>
  <si>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</si>
  <si>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</si>
  <si>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</si>
  <si>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</si>
  <si>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</si>
  <si>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</si>
  <si>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</si>
  <si>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</si>
  <si>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</si>
  <si>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</si>
  <si>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</si>
  <si>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</si>
  <si>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</si>
  <si>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</si>
  <si>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</si>
  <si>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</si>
  <si>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</si>
  <si>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</si>
  <si>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</si>
  <si>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</si>
  <si>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</si>
  <si>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</si>
  <si>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</si>
  <si>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</si>
  <si>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</si>
  <si>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</si>
  <si>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</si>
  <si>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</si>
  <si>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</si>
  <si>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</si>
  <si>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</si>
  <si>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</si>
  <si>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</si>
  <si>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</si>
  <si>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</si>
  <si>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</si>
  <si>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</si>
  <si>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</si>
  <si>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</si>
  <si>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</si>
  <si>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</si>
  <si>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</si>
  <si>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</si>
  <si>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</si>
  <si>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</si>
  <si>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</si>
  <si>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</si>
  <si>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</si>
  <si>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</si>
  <si>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</si>
  <si>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</si>
  <si>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</si>
  <si>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</si>
  <si>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</si>
  <si>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</si>
  <si>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</si>
  <si>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</si>
  <si>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</si>
  <si>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</si>
  <si>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</si>
  <si>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</si>
  <si>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</si>
  <si>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</si>
  <si>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</si>
  <si>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</si>
  <si>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</si>
  <si>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</si>
  <si>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</si>
  <si>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</si>
  <si>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</si>
  <si>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</si>
  <si>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</si>
  <si>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</si>
  <si>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</si>
  <si>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</si>
  <si>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</si>
  <si>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</si>
  <si>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</si>
  <si>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</si>
  <si>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</si>
  <si>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</si>
  <si>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</si>
  <si>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</si>
  <si>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</si>
  <si>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</si>
  <si>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</si>
  <si>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</si>
  <si>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</si>
  <si>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</si>
  <si>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</si>
  <si>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</si>
  <si>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</si>
  <si>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</si>
  <si>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</si>
  <si>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</si>
  <si>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</si>
  <si>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</si>
  <si>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</si>
  <si>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</si>
  <si>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</si>
  <si>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</si>
  <si>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</si>
  <si>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</si>
  <si>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</si>
  <si>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</si>
  <si>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</si>
  <si>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</si>
  <si>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</si>
  <si>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</si>
  <si>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</si>
  <si>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</si>
  <si>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</si>
  <si>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</si>
  <si>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</si>
  <si>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</si>
  <si>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</si>
  <si>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</si>
  <si>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</si>
  <si>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</si>
  <si>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</si>
  <si>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</si>
  <si>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</si>
  <si>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</si>
  <si>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</si>
  <si>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</si>
  <si>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</si>
  <si>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</si>
  <si>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</si>
  <si>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</si>
  <si>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</si>
  <si>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</si>
  <si>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</si>
  <si>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</si>
  <si>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</si>
  <si>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</si>
  <si>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</si>
  <si>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</si>
  <si>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</si>
  <si>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</si>
  <si>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</si>
  <si>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</si>
  <si>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</si>
  <si>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</si>
  <si>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</si>
  <si>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</si>
  <si>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</si>
  <si>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</si>
  <si>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</si>
  <si>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</si>
  <si>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</si>
  <si>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</si>
  <si>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</si>
  <si>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</si>
  <si>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</si>
  <si>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</si>
  <si>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</si>
  <si>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</si>
  <si>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</si>
  <si>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</si>
  <si>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</si>
  <si>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</si>
  <si>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</si>
  <si>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</si>
  <si>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</si>
  <si>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</si>
  <si>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</si>
  <si>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</si>
  <si>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</si>
  <si>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</si>
  <si>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</si>
  <si>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</si>
  <si>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</si>
  <si>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</si>
  <si>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</si>
  <si>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</si>
  <si>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</si>
  <si>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</si>
  <si>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</si>
  <si>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</si>
  <si>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</si>
  <si>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</si>
  <si>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</si>
  <si>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</si>
  <si>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</si>
  <si>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</si>
  <si>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</si>
  <si>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</si>
  <si>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</si>
  <si>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</si>
  <si>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</si>
  <si>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</si>
  <si>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</si>
  <si>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</si>
  <si>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</si>
  <si>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</si>
  <si>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</si>
  <si>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</si>
  <si>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</si>
  <si>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</si>
  <si>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</si>
  <si>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</si>
  <si>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</si>
  <si>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</si>
  <si>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</si>
  <si>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</si>
  <si>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</si>
  <si>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</si>
  <si>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</si>
  <si>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</si>
  <si>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</si>
  <si>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</si>
  <si>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</si>
  <si>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</si>
  <si>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</si>
  <si>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</si>
  <si>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</si>
  <si>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</si>
  <si>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</si>
  <si>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</si>
  <si>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</si>
  <si>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</si>
  <si>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</si>
  <si>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</si>
  <si>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</si>
  <si>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</si>
  <si>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</si>
  <si>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</si>
  <si>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</si>
  <si>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</si>
  <si>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</si>
  <si>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</si>
  <si>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</si>
  <si>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</si>
  <si>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</si>
  <si>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</si>
  <si>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</si>
  <si>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</si>
  <si>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</si>
  <si>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</si>
  <si>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</si>
  <si>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</si>
  <si>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</si>
  <si>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</si>
  <si>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</si>
  <si>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</si>
  <si>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</si>
  <si>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</si>
  <si>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</si>
  <si>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</si>
  <si>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</si>
  <si>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</si>
  <si>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</si>
  <si>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</si>
  <si>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</si>
  <si>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</si>
  <si>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</si>
  <si>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</si>
  <si>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</si>
  <si>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</si>
  <si>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</si>
  <si>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</si>
  <si>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</si>
  <si>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</si>
  <si>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</si>
  <si>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</si>
  <si>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</si>
  <si>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</si>
  <si>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</si>
  <si>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</si>
  <si>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</si>
  <si>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</si>
  <si>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</si>
  <si>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</si>
  <si>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</si>
  <si>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</si>
  <si>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</si>
  <si>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</si>
  <si>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</si>
  <si>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</si>
  <si>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</si>
  <si>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</si>
  <si>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</si>
  <si>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</si>
  <si>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</si>
  <si>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</si>
  <si>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</si>
  <si>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</si>
  <si>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</si>
  <si>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</si>
  <si>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</si>
  <si>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</si>
  <si>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</si>
  <si>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</si>
  <si>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</si>
  <si>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</si>
  <si>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</si>
  <si>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</si>
  <si>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</si>
  <si>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</si>
  <si>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</si>
  <si>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</si>
  <si>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</si>
  <si>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</si>
  <si>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</si>
  <si>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</si>
  <si>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</si>
  <si>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</si>
  <si>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</si>
  <si>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</si>
  <si>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</si>
  <si>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</si>
  <si>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</si>
  <si>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</si>
  <si>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</si>
  <si>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</si>
  <si>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</si>
  <si>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</si>
  <si>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</si>
  <si>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</si>
  <si>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</si>
  <si>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</si>
  <si>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</si>
  <si>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</si>
  <si>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</si>
  <si>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</si>
  <si>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</si>
  <si>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</si>
  <si>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</si>
  <si>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</si>
  <si>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</si>
  <si>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</si>
  <si>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</si>
  <si>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</si>
  <si>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</si>
  <si>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</si>
  <si>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</si>
  <si>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</si>
  <si>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</si>
  <si>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</si>
  <si>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</si>
  <si>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</si>
  <si>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</si>
  <si>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</si>
  <si>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</si>
  <si>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</si>
  <si>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</si>
  <si>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</si>
  <si>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</si>
  <si>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</si>
  <si>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</si>
  <si>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</si>
  <si>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</si>
  <si>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</si>
  <si>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</si>
  <si>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</si>
  <si>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</si>
  <si>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</si>
  <si>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</si>
  <si>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</si>
  <si>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</si>
  <si>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</si>
  <si>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</si>
  <si>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</si>
  <si>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</si>
  <si>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</si>
  <si>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</si>
  <si>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</si>
  <si>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</si>
  <si>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</si>
  <si>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</si>
  <si>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</si>
  <si>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</si>
  <si>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</si>
  <si>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</si>
  <si>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</si>
  <si>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</si>
  <si>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</si>
  <si>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</si>
  <si>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</si>
  <si>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</si>
  <si>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</si>
  <si>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</si>
  <si>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</si>
  <si>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</si>
  <si>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</si>
  <si>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</si>
  <si>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</si>
  <si>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</si>
  <si>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</si>
  <si>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</si>
  <si>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</si>
  <si>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</si>
  <si>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</si>
  <si>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</si>
  <si>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</si>
  <si>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</si>
  <si>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</si>
  <si>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</si>
  <si>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</si>
  <si>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</si>
  <si>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</si>
  <si>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</si>
  <si>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</si>
  <si>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</si>
  <si>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</si>
  <si>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</si>
  <si>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</si>
  <si>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</si>
  <si>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</si>
  <si>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</si>
  <si>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</si>
  <si>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</si>
  <si>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</si>
  <si>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</si>
  <si>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</si>
  <si>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</si>
  <si>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</si>
  <si>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</si>
  <si>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</si>
  <si>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</si>
  <si>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</si>
  <si>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</si>
  <si>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</si>
  <si>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</si>
  <si>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</si>
  <si>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</si>
  <si>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</si>
  <si>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</si>
  <si>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</si>
  <si>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</si>
  <si>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</si>
  <si>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</si>
  <si>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</si>
  <si>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</si>
  <si>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</si>
  <si>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</si>
  <si>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</si>
  <si>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</si>
  <si>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</si>
  <si>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</si>
  <si>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</si>
  <si>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</si>
  <si>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</si>
  <si>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</si>
  <si>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</si>
  <si>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</si>
  <si>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</si>
  <si>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</si>
  <si>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</si>
  <si>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</si>
  <si>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</si>
  <si>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</si>
  <si>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</si>
  <si>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</si>
  <si>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</si>
  <si>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</si>
  <si>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</si>
  <si>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</si>
  <si>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</si>
  <si>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</si>
  <si>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</si>
  <si>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</si>
  <si>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</si>
  <si>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</si>
  <si>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</si>
  <si>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</si>
  <si>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</si>
  <si>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</si>
  <si>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</si>
  <si>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</si>
  <si>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</si>
  <si>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</si>
  <si>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</si>
  <si>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</si>
  <si>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</si>
  <si>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</si>
  <si>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</si>
  <si>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</si>
  <si>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</si>
  <si>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</si>
  <si>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</si>
  <si>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</si>
  <si>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</si>
  <si>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</si>
  <si>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</si>
  <si>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</si>
  <si>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</si>
  <si>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</si>
  <si>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</si>
  <si>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</si>
  <si>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</si>
  <si>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</si>
  <si>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</si>
  <si>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</si>
  <si>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</si>
  <si>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</si>
  <si>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</si>
  <si>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</si>
  <si>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</si>
  <si>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</si>
  <si>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</si>
  <si>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</si>
  <si>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</si>
  <si>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</si>
  <si>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</si>
  <si>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</si>
  <si>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</si>
  <si>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</si>
  <si>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</si>
  <si>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</si>
  <si>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</si>
  <si>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</si>
  <si>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</si>
  <si>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</si>
  <si>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</si>
  <si>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</si>
  <si>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</si>
  <si>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</si>
  <si>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</si>
  <si>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</si>
  <si>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</si>
  <si>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</si>
  <si>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</si>
  <si>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</si>
  <si>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</si>
  <si>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</si>
  <si>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</si>
  <si>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</si>
  <si>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</si>
  <si>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</si>
  <si>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</si>
  <si>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</si>
  <si>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</si>
  <si>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</si>
  <si>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</si>
  <si>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</si>
  <si>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</si>
  <si>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</si>
  <si>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</si>
  <si>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</si>
  <si>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</si>
  <si>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</si>
  <si>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</si>
  <si>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</si>
  <si>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</si>
  <si>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</si>
  <si>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</si>
  <si>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</si>
  <si>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</si>
  <si>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</si>
  <si>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</si>
  <si>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</si>
  <si>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</si>
  <si>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</si>
  <si>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</si>
  <si>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</si>
  <si>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</si>
  <si>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</si>
  <si>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</si>
  <si>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</si>
  <si>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</si>
  <si>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</si>
  <si>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</si>
  <si>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</si>
  <si>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</si>
  <si>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</si>
  <si>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</si>
  <si>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</si>
  <si>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</si>
  <si>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</si>
  <si>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</si>
  <si>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</si>
  <si>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</si>
  <si>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</si>
  <si>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</si>
  <si>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</si>
  <si>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</si>
  <si>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</si>
  <si>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</si>
  <si>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</si>
  <si>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</si>
  <si>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</si>
  <si>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</si>
  <si>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</si>
  <si>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</si>
  <si>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</si>
  <si>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</si>
  <si>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</si>
  <si>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</si>
  <si>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</si>
  <si>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</si>
  <si>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</si>
  <si>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</si>
  <si>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</si>
  <si>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</si>
  <si>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</si>
  <si>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</si>
  <si>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</si>
  <si>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</si>
  <si>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</si>
  <si>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</si>
  <si>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</si>
  <si>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</si>
  <si>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</si>
  <si>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</si>
  <si>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</si>
  <si>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</si>
  <si>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</si>
  <si>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</si>
  <si>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</si>
  <si>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</si>
  <si>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</si>
  <si>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</si>
  <si>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</si>
  <si>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</si>
  <si>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</si>
  <si>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</si>
  <si>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</si>
  <si>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</si>
  <si>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</si>
  <si>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</si>
  <si>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</si>
  <si>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</si>
  <si>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</si>
  <si>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</si>
  <si>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</si>
  <si>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</si>
  <si>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</si>
  <si>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</si>
  <si>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</si>
  <si>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</si>
  <si>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</si>
  <si>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</si>
  <si>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</si>
  <si>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</si>
  <si>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</si>
  <si>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</si>
  <si>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</si>
  <si>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</si>
  <si>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</si>
  <si>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</si>
  <si>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</si>
  <si>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</si>
  <si>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</si>
  <si>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</si>
  <si>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</si>
  <si>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</si>
  <si>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</si>
  <si>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</si>
  <si>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</si>
  <si>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</si>
  <si>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</si>
  <si>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</si>
  <si>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</si>
  <si>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</si>
  <si>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</si>
  <si>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</si>
  <si>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</si>
  <si>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</si>
  <si>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</si>
  <si>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</si>
  <si>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</si>
  <si>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</si>
  <si>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</si>
  <si>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</si>
  <si>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</si>
  <si>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</si>
  <si>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</si>
  <si>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</si>
  <si>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</si>
  <si>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</si>
  <si>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</si>
  <si>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</si>
  <si>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</si>
  <si>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</si>
  <si>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</si>
  <si>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</si>
  <si>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</si>
  <si>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</si>
  <si>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</si>
  <si>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</si>
  <si>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</si>
  <si>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</si>
  <si>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</si>
  <si>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</si>
  <si>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</si>
  <si>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</si>
  <si>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</si>
  <si>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</si>
  <si>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</si>
  <si>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</si>
  <si>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</si>
  <si>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</si>
  <si>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</si>
  <si>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</si>
  <si>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</si>
  <si>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</si>
  <si>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</si>
  <si>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</si>
  <si>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</si>
  <si>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</si>
  <si>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</si>
  <si>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</si>
  <si>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</si>
  <si>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</si>
  <si>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</si>
  <si>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</si>
  <si>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</si>
  <si>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</si>
  <si>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</si>
  <si>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</si>
  <si>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</si>
  <si>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</si>
  <si>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</si>
  <si>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</si>
  <si>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</si>
  <si>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</si>
  <si>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</si>
  <si>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</si>
  <si>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</si>
  <si>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</si>
  <si>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</si>
  <si>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</si>
  <si>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</si>
  <si>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</si>
  <si>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</si>
  <si>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</si>
  <si>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</si>
  <si>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</si>
  <si>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</si>
  <si>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</si>
  <si>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</si>
  <si>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</si>
  <si>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</si>
  <si>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</si>
  <si>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</si>
  <si>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</si>
  <si>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</si>
  <si>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</si>
  <si>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</si>
  <si>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</si>
  <si>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</si>
  <si>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</si>
  <si>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</si>
  <si>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</si>
  <si>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</si>
  <si>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</si>
  <si>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</si>
  <si>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</si>
  <si>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</si>
  <si>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</si>
  <si>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</si>
  <si>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</si>
  <si>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</si>
  <si>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</si>
  <si>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</si>
  <si>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</si>
  <si>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</si>
  <si>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</si>
  <si>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</si>
  <si>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</si>
  <si>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</si>
  <si>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</si>
  <si>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</si>
  <si>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</si>
  <si>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</si>
  <si>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</si>
  <si>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</si>
  <si>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</si>
  <si>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</si>
  <si>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</si>
  <si>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</si>
  <si>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</si>
  <si>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</si>
  <si>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</si>
  <si>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</si>
  <si>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</si>
  <si>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</si>
  <si>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</si>
  <si>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</si>
  <si>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</si>
  <si>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</si>
  <si>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</si>
  <si>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</si>
  <si>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</si>
  <si>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</si>
  <si>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</si>
  <si>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</si>
  <si>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</si>
  <si>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</si>
  <si>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</si>
  <si>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</si>
  <si>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</si>
  <si>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</si>
  <si>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</si>
  <si>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</si>
  <si>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</si>
  <si>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</si>
  <si>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</si>
  <si>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</si>
  <si>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</si>
  <si>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</si>
  <si>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</si>
  <si>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</si>
  <si>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</si>
  <si>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</si>
  <si>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</si>
  <si>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</si>
  <si>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</si>
  <si>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</si>
  <si>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</si>
  <si>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</si>
  <si>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</si>
  <si>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</si>
  <si>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</si>
  <si>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</si>
  <si>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</si>
  <si>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</si>
  <si>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</si>
  <si>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</si>
  <si>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</si>
  <si>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</si>
  <si>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</si>
  <si>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</si>
  <si>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</si>
  <si>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</si>
  <si>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</si>
  <si>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</si>
  <si>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</si>
  <si>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</si>
  <si>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</si>
  <si>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</si>
  <si>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</si>
  <si>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</si>
  <si>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</si>
  <si>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</si>
  <si>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</si>
  <si>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</si>
  <si>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</si>
  <si>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</si>
  <si>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</si>
  <si>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</si>
  <si>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</si>
  <si>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</si>
  <si>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</si>
  <si>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</si>
  <si>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</si>
  <si>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</si>
  <si>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</si>
  <si>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</si>
  <si>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</si>
  <si>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</si>
  <si>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</si>
  <si>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</si>
  <si>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</si>
  <si>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</si>
  <si>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</si>
  <si>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</si>
  <si>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</si>
  <si>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</si>
  <si>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</si>
  <si>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</si>
  <si>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</si>
  <si>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</si>
  <si>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</si>
  <si>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</si>
  <si>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</si>
  <si>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</si>
  <si>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</si>
  <si>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</si>
  <si>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</si>
  <si>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</si>
  <si>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</si>
  <si>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</si>
  <si>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</si>
  <si>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</si>
  <si>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</si>
  <si>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</si>
  <si>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</si>
  <si>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</si>
  <si>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</si>
  <si>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</si>
  <si>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</si>
  <si>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</si>
  <si>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</si>
  <si>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</si>
  <si>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</si>
  <si>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</si>
  <si>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</si>
  <si>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</si>
  <si>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</si>
  <si>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</si>
  <si>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</si>
  <si>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</si>
  <si>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</si>
  <si>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</si>
  <si>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</si>
  <si>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</si>
  <si>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</si>
  <si>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</si>
  <si>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</si>
  <si>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</si>
  <si>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</si>
  <si>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</si>
  <si>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</si>
  <si>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</si>
  <si>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</si>
  <si>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</si>
  <si>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</si>
  <si>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</si>
  <si>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</si>
  <si>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</si>
  <si>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</si>
  <si>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</si>
  <si>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</si>
  <si>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</si>
  <si>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</si>
  <si>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</si>
  <si>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</si>
  <si>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</si>
  <si>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</si>
  <si>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</si>
  <si>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</si>
  <si>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</si>
  <si>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</si>
  <si>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</si>
  <si>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</si>
  <si>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</si>
  <si>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</si>
  <si>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</si>
  <si>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</si>
  <si>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</si>
  <si>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</si>
  <si>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</si>
  <si>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</si>
  <si>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</si>
  <si>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</si>
  <si>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</si>
  <si>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</si>
  <si>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</si>
  <si>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</si>
  <si>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</si>
  <si>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</si>
  <si>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</si>
  <si>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</si>
  <si>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</si>
  <si>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</si>
  <si>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</si>
  <si>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</si>
  <si>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</si>
  <si>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</si>
  <si>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</si>
  <si>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</si>
  <si>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</si>
  <si>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</si>
  <si>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</si>
  <si>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</si>
  <si>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</si>
  <si>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</si>
  <si>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</si>
  <si>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</si>
  <si>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</si>
  <si>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</si>
  <si>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</si>
  <si>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</si>
  <si>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</si>
  <si>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</si>
  <si>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</si>
  <si>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</si>
  <si>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</si>
  <si>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</si>
  <si>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</si>
  <si>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</si>
  <si>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</si>
  <si>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</si>
  <si>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</si>
  <si>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</si>
  <si>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</si>
  <si>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</si>
  <si>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</si>
  <si>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</si>
  <si>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</si>
  <si>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</si>
  <si>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</si>
  <si>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</si>
  <si>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</si>
  <si>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</si>
  <si>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</si>
  <si>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</si>
  <si>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</si>
  <si>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</si>
  <si>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</si>
  <si>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</si>
  <si>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</si>
  <si>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</si>
  <si>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</si>
  <si>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</si>
  <si>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</si>
  <si>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</si>
  <si>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</si>
  <si>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</si>
  <si>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</si>
  <si>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</si>
  <si>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</si>
  <si>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</si>
  <si>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</si>
  <si>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</si>
  <si>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</si>
  <si>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</si>
  <si>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</si>
  <si>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</si>
  <si>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</si>
  <si>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</si>
  <si>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</si>
  <si>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</si>
  <si>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</si>
  <si>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</si>
  <si>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</si>
  <si>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</si>
  <si>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</si>
  <si>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</si>
  <si>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</si>
  <si>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</si>
  <si>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</si>
  <si>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</si>
  <si>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</si>
  <si>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</si>
  <si>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</si>
  <si>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</si>
  <si>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</si>
  <si>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</si>
  <si>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</si>
  <si>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</si>
  <si>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</si>
  <si>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</si>
  <si>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</si>
  <si>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</si>
  <si>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</si>
  <si>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</si>
  <si>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</si>
  <si>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</si>
  <si>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</si>
  <si>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</si>
  <si>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</si>
  <si>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</si>
  <si>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</si>
  <si>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</si>
  <si>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</si>
  <si>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</si>
  <si>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</si>
  <si>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</si>
  <si>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</si>
  <si>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</si>
  <si>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</si>
  <si>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</si>
  <si>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</si>
  <si>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</si>
  <si>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</si>
  <si>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</si>
  <si>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</si>
  <si>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</si>
  <si>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</si>
  <si>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</si>
  <si>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</si>
  <si>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</si>
  <si>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</si>
  <si>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</si>
  <si>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</si>
  <si>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</si>
  <si>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</si>
  <si>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</si>
  <si>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</si>
  <si>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</si>
  <si>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</si>
  <si>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</si>
  <si>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</si>
  <si>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</si>
  <si>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</si>
  <si>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</si>
  <si>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</si>
  <si>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</si>
  <si>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</si>
  <si>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</si>
  <si>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</si>
  <si>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</si>
  <si>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</si>
  <si>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</si>
  <si>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</si>
  <si>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</si>
  <si>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</si>
  <si>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</si>
  <si>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</si>
  <si>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</si>
  <si>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</si>
  <si>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</si>
  <si>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</si>
  <si>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</si>
  <si>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</si>
  <si>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</si>
  <si>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</si>
  <si>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</si>
  <si>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</si>
  <si>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</si>
  <si>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</si>
  <si>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</si>
  <si>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</si>
  <si>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</si>
  <si>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</si>
  <si>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</si>
  <si>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</si>
  <si>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</si>
  <si>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</si>
  <si>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</si>
  <si>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</si>
  <si>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</si>
  <si>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</si>
  <si>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</si>
  <si>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</si>
  <si>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</si>
  <si>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</si>
  <si>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</si>
  <si>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</si>
  <si>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</si>
  <si>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</si>
  <si>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</si>
  <si>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</si>
  <si>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</si>
  <si>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</si>
  <si>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</si>
  <si>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</si>
  <si>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</si>
  <si>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</si>
  <si>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</si>
  <si>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</si>
  <si>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</si>
  <si>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</si>
  <si>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</si>
  <si>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</si>
  <si>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</si>
  <si>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</si>
  <si>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</si>
  <si>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</si>
  <si>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</si>
  <si>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</si>
  <si>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</si>
  <si>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</si>
  <si>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</si>
  <si>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</si>
  <si>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</si>
  <si>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</si>
  <si>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</si>
  <si>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</si>
  <si>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</si>
  <si>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</si>
  <si>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</si>
  <si>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</si>
  <si>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</si>
  <si>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</si>
  <si>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</si>
  <si>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</si>
  <si>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</si>
  <si>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</si>
  <si>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</si>
  <si>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</si>
  <si>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</si>
  <si>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</si>
  <si>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</si>
  <si>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</si>
  <si>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</si>
  <si>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</si>
  <si>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</si>
  <si>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</si>
  <si>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</si>
  <si>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</si>
  <si>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</si>
  <si>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</si>
  <si>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</si>
  <si>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</si>
  <si>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</si>
  <si>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</si>
  <si>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</si>
  <si>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</si>
  <si>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</si>
  <si>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</si>
  <si>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</si>
  <si>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</si>
  <si>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</si>
  <si>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</si>
  <si>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</si>
  <si>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</si>
  <si>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</si>
  <si>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</si>
  <si>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</si>
  <si>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</si>
  <si>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</si>
  <si>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</si>
  <si>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</si>
  <si>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</si>
  <si>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</si>
  <si>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</si>
  <si>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</si>
  <si>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</si>
  <si>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</si>
  <si>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</si>
  <si>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</si>
  <si>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</si>
  <si>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</si>
  <si>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</si>
  <si>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</si>
  <si>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</si>
  <si>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</si>
  <si>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</si>
  <si>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</si>
  <si>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</si>
  <si>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</si>
  <si>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</si>
  <si>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</si>
  <si>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</si>
  <si>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</si>
  <si>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</si>
  <si>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</si>
  <si>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</si>
  <si>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</si>
  <si>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</si>
  <si>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</si>
  <si>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</si>
  <si>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</si>
  <si>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</si>
  <si>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</si>
  <si>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</si>
  <si>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</si>
  <si>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</si>
  <si>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</si>
  <si>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</si>
  <si>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</si>
  <si>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</si>
  <si>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</si>
  <si>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</si>
  <si>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</si>
  <si>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</si>
  <si>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</si>
  <si>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</si>
  <si>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</si>
  <si>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</si>
  <si>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</si>
  <si>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</si>
  <si>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</si>
  <si>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</si>
  <si>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</si>
  <si>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</si>
  <si>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</si>
  <si>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</si>
  <si>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</si>
  <si>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</si>
  <si>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</si>
  <si>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</si>
  <si>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</si>
  <si>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</si>
  <si>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</si>
  <si>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</si>
  <si>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</si>
  <si>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</si>
  <si>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</si>
  <si>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</si>
  <si>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</si>
  <si>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</si>
  <si>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</si>
  <si>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</si>
  <si>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</si>
  <si>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</si>
  <si>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</si>
  <si>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</si>
  <si>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</si>
  <si>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</si>
  <si>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</si>
  <si>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</si>
  <si>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</si>
  <si>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</si>
  <si>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</si>
  <si>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</si>
  <si>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</si>
  <si>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</si>
  <si>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</si>
  <si>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</si>
  <si>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</si>
  <si>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</si>
  <si>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</si>
  <si>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</si>
  <si>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</si>
  <si>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</si>
  <si>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</si>
  <si>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</si>
  <si>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</si>
  <si>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</si>
  <si>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</si>
  <si>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</si>
  <si>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</si>
  <si>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</si>
  <si>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</si>
  <si>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</si>
  <si>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</si>
  <si>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</si>
  <si>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</si>
  <si>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</si>
  <si>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</si>
  <si>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</si>
  <si>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</si>
  <si>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</si>
  <si>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</si>
  <si>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</si>
  <si>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</si>
  <si>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</si>
  <si>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</si>
  <si>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</si>
  <si>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</si>
  <si>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</si>
  <si>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</si>
  <si>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</si>
  <si>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</si>
  <si>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</si>
  <si>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</si>
  <si>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</si>
  <si>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</si>
  <si>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</si>
  <si>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</si>
  <si>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</si>
  <si>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</si>
  <si>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</si>
  <si>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</si>
  <si>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</si>
  <si>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</si>
  <si>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</si>
  <si>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</si>
  <si>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</si>
  <si>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</si>
  <si>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</si>
  <si>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</si>
  <si>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</si>
  <si>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</si>
  <si>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</si>
  <si>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</si>
  <si>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</si>
  <si>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</si>
  <si>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</si>
  <si>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</si>
  <si>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</si>
  <si>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</si>
  <si>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</si>
  <si>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</si>
  <si>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</si>
  <si>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</si>
  <si>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</si>
  <si>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</si>
  <si>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</si>
  <si>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</si>
  <si>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</si>
  <si>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</si>
  <si>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</si>
  <si>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</si>
  <si>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</si>
  <si>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</si>
  <si>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</si>
  <si>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</si>
  <si>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</si>
  <si>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</si>
  <si>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</si>
  <si>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</si>
  <si>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</si>
  <si>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</si>
  <si>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</si>
  <si>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</si>
  <si>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</si>
  <si>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</si>
  <si>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</si>
  <si>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</si>
  <si>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</si>
  <si>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</si>
  <si>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</si>
  <si>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</si>
  <si>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</si>
  <si>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</si>
  <si>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</si>
  <si>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</si>
  <si>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</si>
  <si>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</si>
  <si>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</si>
  <si>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</si>
  <si>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</si>
  <si>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</si>
  <si>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</si>
  <si>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</si>
  <si>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</si>
  <si>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</si>
  <si>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</si>
  <si>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</si>
  <si>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</si>
  <si>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</si>
  <si>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</si>
  <si>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</si>
  <si>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</si>
  <si>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</si>
  <si>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</si>
  <si>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</si>
  <si>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</si>
  <si>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</si>
  <si>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</si>
  <si>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</si>
  <si>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</si>
  <si>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</si>
  <si>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</si>
  <si>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</si>
  <si>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</si>
  <si>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</si>
  <si>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</si>
  <si>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</si>
  <si>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</si>
  <si>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</si>
  <si>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</si>
  <si>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</si>
  <si>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</si>
  <si>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</si>
  <si>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</si>
  <si>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</si>
  <si>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</si>
  <si>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</si>
  <si>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</si>
  <si>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</si>
  <si>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</si>
  <si>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</si>
  <si>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</si>
  <si>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</si>
  <si>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</si>
  <si>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</si>
  <si>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</si>
  <si>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</si>
  <si>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</si>
  <si>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</si>
  <si>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</si>
  <si>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</si>
  <si>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</si>
  <si>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</si>
  <si>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</si>
  <si>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</si>
  <si>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</si>
  <si>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</si>
  <si>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</si>
  <si>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</si>
  <si>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</si>
  <si>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</si>
  <si>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</si>
  <si>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</si>
  <si>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</si>
  <si>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</si>
  <si>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</si>
  <si>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</si>
  <si>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</si>
  <si>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</si>
  <si>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</si>
  <si>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</si>
  <si>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</si>
  <si>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</si>
  <si>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</si>
  <si>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</si>
  <si>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</si>
  <si>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</si>
  <si>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</si>
  <si>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</si>
  <si>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</si>
  <si>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</si>
  <si>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</si>
  <si>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</si>
  <si>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</si>
  <si>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</si>
  <si>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</si>
  <si>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</si>
  <si>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</si>
  <si>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</si>
  <si>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</si>
  <si>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</si>
  <si>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</si>
  <si>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</si>
  <si>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</si>
  <si>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</si>
  <si>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</si>
  <si>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</si>
  <si>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</si>
  <si>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</si>
  <si>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</si>
  <si>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</si>
  <si>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</si>
  <si>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</si>
  <si>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</si>
  <si>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</si>
  <si>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</si>
  <si>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</si>
  <si>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</si>
  <si>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</si>
  <si>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</si>
  <si>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</si>
  <si>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</si>
  <si>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</si>
  <si>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</si>
  <si>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</si>
  <si>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</si>
  <si>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</si>
  <si>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</si>
  <si>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</si>
  <si>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</si>
  <si>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</si>
  <si>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</si>
  <si>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</si>
  <si>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</si>
  <si>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</si>
  <si>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</si>
  <si>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</si>
  <si>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</si>
  <si>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</si>
  <si>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</si>
  <si>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</si>
  <si>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</si>
  <si>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</si>
  <si>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</si>
  <si>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</si>
  <si>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</si>
  <si>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</si>
  <si>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</si>
  <si>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</si>
  <si>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</si>
  <si>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</si>
  <si>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</si>
  <si>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</si>
  <si>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</si>
  <si>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</si>
  <si>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</si>
  <si>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</si>
  <si>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</si>
  <si>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</si>
  <si>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</si>
  <si>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</si>
  <si>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</si>
  <si>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</si>
  <si>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</si>
  <si>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</si>
  <si>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</si>
  <si>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</si>
  <si>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</si>
  <si>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</si>
  <si>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</si>
  <si>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</si>
  <si>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</si>
  <si>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</si>
  <si>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</si>
  <si>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</si>
  <si>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</si>
  <si>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</si>
  <si>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</si>
  <si>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</si>
  <si>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</si>
  <si>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</si>
  <si>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</si>
  <si>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</si>
  <si>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</si>
  <si>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</si>
  <si>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</si>
  <si>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</si>
  <si>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</si>
  <si>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</si>
  <si>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</si>
  <si>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</si>
  <si>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</si>
  <si>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</si>
  <si>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</si>
  <si>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</si>
  <si>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</si>
  <si>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</si>
  <si>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</si>
  <si>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</si>
  <si>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</si>
  <si>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</si>
  <si>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</si>
  <si>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</si>
  <si>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</si>
  <si>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</si>
  <si>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</si>
  <si>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</si>
  <si>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</si>
  <si>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</si>
  <si>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</si>
  <si>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</si>
  <si>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</si>
  <si>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</si>
  <si>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</si>
  <si>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</si>
  <si>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</si>
  <si>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</si>
  <si>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</si>
  <si>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</si>
  <si>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</si>
  <si>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</si>
  <si>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</si>
  <si>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</si>
  <si>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</si>
  <si>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</si>
  <si>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</si>
  <si>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</si>
  <si>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</si>
  <si>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</si>
  <si>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</si>
  <si>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</si>
  <si>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</si>
  <si>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</si>
  <si>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</si>
  <si>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</si>
  <si>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</si>
  <si>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</si>
  <si>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</si>
  <si>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</si>
  <si>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</si>
  <si>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</si>
  <si>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</si>
  <si>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</si>
  <si>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</si>
  <si>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</si>
  <si>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</si>
  <si>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</si>
  <si>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</si>
  <si>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</si>
  <si>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</si>
  <si>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</si>
  <si>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</si>
  <si>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</si>
  <si>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</si>
  <si>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</si>
  <si>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</si>
  <si>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</si>
  <si>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</si>
  <si>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</si>
  <si>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</si>
  <si>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</si>
  <si>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</si>
  <si>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</si>
  <si>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</si>
  <si>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</si>
  <si>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</si>
  <si>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</si>
  <si>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</si>
  <si>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</si>
  <si>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</si>
  <si>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</si>
  <si>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</si>
  <si>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</si>
  <si>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</si>
  <si>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</si>
  <si>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</si>
  <si>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</si>
  <si>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</si>
  <si>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</si>
  <si>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</si>
  <si>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</si>
  <si>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</si>
  <si>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</si>
  <si>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</si>
  <si>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</si>
  <si>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</si>
  <si>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</si>
  <si>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</si>
  <si>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</si>
  <si>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</si>
  <si>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</si>
  <si>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</si>
  <si>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</si>
  <si>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</si>
  <si>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</si>
  <si>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</si>
  <si>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</si>
  <si>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</si>
  <si>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</si>
  <si>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</si>
  <si>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</si>
  <si>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</si>
  <si>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</si>
  <si>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</si>
  <si>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</si>
  <si>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</si>
  <si>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</si>
  <si>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</si>
  <si>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</si>
  <si>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</si>
  <si>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</si>
  <si>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</si>
  <si>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</si>
  <si>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</si>
  <si>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</si>
  <si>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</si>
  <si>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</si>
  <si>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</si>
  <si>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</si>
  <si>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</si>
  <si>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</si>
  <si>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</si>
  <si>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</si>
  <si>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</si>
  <si>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</si>
  <si>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</si>
  <si>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</si>
  <si>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</si>
  <si>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</si>
  <si>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</si>
  <si>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</si>
  <si>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</si>
  <si>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</si>
  <si>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</si>
  <si>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</si>
  <si>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</si>
  <si>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</si>
  <si>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</si>
  <si>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</si>
  <si>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</si>
  <si>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</si>
  <si>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</si>
  <si>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</si>
  <si>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</si>
  <si>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</si>
  <si>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</si>
  <si>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</si>
  <si>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</si>
  <si>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</si>
  <si>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</si>
  <si>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</si>
  <si>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</si>
  <si>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</si>
  <si>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</si>
  <si>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</si>
  <si>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</si>
  <si>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</si>
  <si>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</si>
  <si>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</si>
  <si>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</si>
  <si>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</si>
  <si>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</si>
  <si>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</si>
  <si>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</si>
  <si>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</si>
  <si>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</si>
  <si>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</si>
  <si>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</si>
  <si>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</si>
  <si>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</si>
  <si>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</si>
  <si>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</si>
  <si>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</si>
  <si>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</si>
  <si>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</si>
  <si>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</si>
  <si>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</si>
  <si>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</si>
  <si>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</si>
  <si>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</si>
  <si>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</si>
  <si>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</si>
  <si>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</si>
  <si>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</si>
  <si>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</si>
  <si>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</si>
  <si>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</si>
  <si>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</si>
  <si>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</si>
  <si>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</si>
  <si>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</si>
  <si>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</si>
  <si>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</si>
  <si>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</si>
  <si>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</si>
  <si>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</si>
  <si>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</si>
  <si>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</si>
  <si>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</si>
  <si>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</si>
  <si>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</si>
  <si>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</si>
  <si>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</si>
  <si>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</si>
  <si>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</si>
  <si>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</si>
  <si>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</si>
  <si>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</si>
  <si>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</si>
  <si>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</si>
  <si>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</si>
  <si>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</si>
  <si>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</si>
  <si>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</si>
  <si>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</si>
  <si>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</si>
  <si>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</si>
  <si>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</si>
  <si>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</si>
  <si>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</si>
  <si>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</si>
  <si>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</si>
  <si>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</si>
  <si>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</si>
  <si>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</si>
  <si>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</si>
  <si>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</si>
  <si>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</si>
  <si>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</si>
  <si>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</si>
  <si>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</si>
  <si>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</si>
  <si>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</si>
  <si>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</si>
  <si>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</si>
  <si>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</si>
  <si>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</si>
  <si>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</si>
  <si>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</si>
  <si>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</si>
  <si>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</si>
  <si>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</si>
  <si>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</si>
  <si>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</si>
  <si>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</si>
  <si>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</si>
  <si>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</si>
  <si>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</si>
  <si>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</si>
  <si>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</si>
  <si>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</si>
  <si>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</si>
  <si>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</si>
  <si>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</si>
  <si>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</si>
  <si>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</si>
  <si>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</si>
  <si>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</si>
  <si>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</si>
  <si>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</si>
  <si>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</si>
  <si>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</si>
  <si>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</si>
  <si>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</si>
  <si>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</si>
  <si>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</si>
  <si>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</si>
  <si>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</si>
  <si>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</si>
  <si>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</si>
  <si>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</si>
  <si>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</si>
  <si>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</si>
  <si>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</si>
  <si>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</si>
  <si>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</si>
  <si>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</si>
  <si>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</si>
  <si>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</si>
  <si>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</si>
  <si>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</si>
  <si>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</si>
  <si>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</si>
  <si>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</si>
  <si>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</si>
  <si>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</si>
  <si>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</si>
  <si>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</si>
  <si>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</si>
  <si>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</si>
  <si>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</si>
  <si>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</si>
  <si>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</si>
  <si>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</si>
  <si>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</si>
  <si>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</si>
  <si>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</si>
  <si>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</si>
  <si>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</si>
  <si>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</si>
  <si>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</si>
  <si>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</si>
  <si>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</si>
  <si>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</si>
  <si>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</si>
  <si>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</si>
  <si>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</si>
  <si>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</si>
  <si>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</si>
  <si>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</si>
  <si>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</si>
  <si>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</si>
  <si>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</si>
  <si>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</si>
  <si>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</si>
  <si>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</si>
  <si>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</si>
  <si>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</si>
  <si>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</si>
  <si>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</si>
  <si>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</si>
  <si>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</si>
  <si>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</si>
  <si>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</si>
  <si>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</si>
  <si>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</si>
  <si>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</si>
  <si>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</si>
  <si>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</si>
  <si>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</si>
  <si>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</si>
  <si>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</si>
  <si>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</si>
  <si>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</si>
  <si>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</si>
  <si>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</si>
  <si>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</si>
  <si>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</si>
  <si>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</si>
  <si>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</si>
  <si>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</si>
  <si>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</si>
  <si>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</si>
  <si>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</si>
  <si>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</si>
  <si>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</si>
  <si>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</si>
  <si>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</si>
  <si>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</si>
  <si>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</si>
  <si>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</si>
  <si>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</si>
  <si>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</si>
  <si>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</si>
  <si>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</si>
  <si>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</si>
  <si>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</si>
  <si>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</si>
  <si>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</si>
  <si>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</si>
  <si>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</si>
  <si>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</si>
  <si>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</si>
  <si>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</si>
  <si>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</si>
  <si>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</si>
  <si>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</si>
  <si>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</si>
  <si>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</si>
  <si>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</si>
  <si>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</si>
  <si>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</si>
  <si>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</si>
  <si>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</si>
  <si>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</si>
  <si>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</si>
  <si>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</si>
  <si>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</si>
  <si>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</si>
  <si>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</si>
  <si>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</si>
  <si>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</si>
  <si>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</si>
  <si>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</si>
  <si>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</si>
  <si>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</si>
  <si>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</si>
  <si>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</si>
  <si>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</si>
  <si>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</si>
  <si>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</si>
  <si>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</si>
  <si>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</si>
  <si>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</si>
  <si>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</si>
  <si>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</si>
  <si>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</si>
  <si>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</si>
  <si>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</si>
  <si>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</si>
  <si>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</si>
  <si>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</si>
  <si>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</si>
  <si>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</si>
  <si>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</si>
  <si>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</si>
  <si>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</si>
  <si>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</si>
  <si>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</si>
  <si>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</si>
  <si>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</si>
  <si>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</si>
  <si>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</si>
  <si>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</si>
  <si>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</si>
  <si>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</si>
  <si>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</si>
  <si>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</si>
  <si>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</si>
  <si>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</si>
  <si>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</si>
  <si>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</si>
  <si>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</si>
  <si>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</si>
  <si>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</si>
  <si>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</si>
  <si>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</si>
  <si>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</si>
  <si>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</si>
  <si>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</si>
  <si>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</si>
  <si>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</si>
  <si>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</si>
  <si>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</si>
  <si>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</si>
  <si>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</si>
  <si>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</si>
  <si>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</si>
  <si>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</si>
  <si>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</si>
  <si>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</si>
  <si>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</si>
  <si>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</si>
  <si>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</si>
  <si>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</si>
  <si>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</si>
  <si>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</si>
  <si>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</si>
  <si>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</si>
  <si>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</si>
  <si>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</si>
  <si>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</si>
  <si>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</si>
  <si>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</si>
  <si>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</si>
  <si>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</si>
  <si>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</si>
  <si>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</si>
  <si>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</si>
  <si>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</si>
  <si>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</si>
  <si>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</si>
  <si>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</si>
  <si>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</si>
  <si>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</si>
  <si>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</si>
  <si>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</si>
  <si>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</si>
  <si>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</si>
  <si>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</si>
  <si>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</si>
  <si>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</si>
  <si>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</si>
  <si>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</si>
  <si>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</si>
  <si>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</si>
  <si>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</si>
  <si>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</si>
  <si>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</si>
  <si>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</si>
  <si>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</si>
  <si>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</si>
  <si>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</si>
  <si>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</si>
  <si>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</si>
  <si>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</si>
  <si>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</si>
  <si>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</si>
  <si>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</si>
  <si>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</si>
  <si>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</si>
  <si>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</si>
  <si>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</si>
  <si>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</si>
  <si>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</si>
  <si>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</si>
  <si>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</si>
  <si>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</si>
  <si>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</si>
  <si>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</si>
  <si>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</si>
  <si>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</si>
  <si>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</si>
  <si>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</si>
  <si>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</si>
  <si>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</si>
  <si>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</si>
  <si>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</si>
  <si>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</si>
  <si>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</si>
  <si>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</si>
  <si>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</si>
  <si>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</si>
  <si>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</si>
  <si>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</si>
  <si>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</si>
  <si>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</si>
  <si>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</si>
  <si>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</si>
  <si>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</si>
  <si>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</si>
  <si>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</si>
  <si>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</si>
  <si>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</si>
  <si>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</si>
  <si>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</si>
  <si>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</si>
  <si>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</si>
  <si>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</si>
  <si>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</si>
  <si>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</si>
  <si>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</si>
  <si>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</si>
  <si>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</si>
  <si>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</si>
  <si>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</si>
  <si>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</si>
  <si>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</si>
  <si>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</si>
  <si>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</si>
  <si>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</si>
  <si>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</si>
  <si>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</si>
  <si>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</si>
  <si>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</si>
  <si>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</si>
  <si>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</si>
  <si>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</si>
  <si>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</si>
  <si>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</si>
  <si>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</si>
  <si>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</si>
  <si>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</si>
  <si>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</si>
  <si>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</si>
  <si>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</si>
  <si>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</si>
  <si>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</si>
  <si>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</si>
  <si>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</si>
  <si>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</si>
  <si>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</si>
  <si>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</si>
  <si>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</si>
  <si>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</si>
  <si>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</si>
  <si>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</si>
  <si>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</si>
  <si>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</si>
  <si>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</si>
  <si>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</si>
  <si>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</si>
  <si>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</si>
  <si>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</si>
  <si>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</si>
  <si>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</si>
  <si>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</si>
  <si>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</si>
  <si>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</si>
  <si>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</si>
  <si>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</si>
  <si>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</si>
  <si>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</si>
  <si>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</si>
  <si>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</si>
  <si>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</si>
  <si>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</si>
  <si>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</si>
  <si>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</si>
  <si>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</si>
  <si>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</si>
  <si>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</si>
  <si>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</si>
  <si>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</si>
  <si>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</si>
  <si>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</si>
  <si>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</si>
  <si>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</si>
  <si>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</si>
  <si>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</si>
  <si>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</si>
  <si>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</si>
  <si>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</si>
  <si>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</si>
  <si>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</si>
  <si>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</si>
  <si>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</si>
  <si>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</si>
  <si>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</si>
  <si>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</si>
  <si>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</si>
  <si>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</si>
  <si>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</si>
  <si>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</si>
  <si>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</si>
  <si>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</si>
  <si>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</si>
  <si>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</si>
  <si>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</si>
  <si>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</si>
  <si>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</si>
  <si>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</si>
  <si>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</si>
  <si>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</si>
  <si>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</si>
  <si>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</si>
  <si>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</si>
  <si>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</si>
  <si>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</si>
  <si>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</si>
  <si>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</si>
  <si>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</si>
  <si>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</si>
  <si>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</si>
  <si>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</si>
  <si>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</si>
  <si>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</si>
  <si>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</si>
  <si>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</si>
  <si>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</si>
  <si>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</si>
  <si>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</si>
  <si>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</si>
  <si>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</si>
  <si>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</si>
  <si>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</si>
  <si>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</si>
  <si>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</si>
  <si>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</si>
  <si>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</si>
  <si>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</si>
  <si>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</si>
  <si>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</si>
  <si>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</si>
  <si>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</si>
  <si>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</si>
  <si>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</si>
  <si>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</si>
  <si>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</si>
  <si>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</si>
  <si>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</si>
  <si>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</si>
  <si>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</si>
  <si>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</si>
  <si>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</si>
  <si>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</si>
  <si>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</si>
  <si>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</si>
  <si>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</si>
  <si>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</si>
  <si>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</si>
  <si>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</si>
  <si>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</si>
  <si>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</si>
  <si>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</si>
  <si>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</si>
  <si>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</si>
  <si>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</si>
  <si>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</si>
  <si>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</si>
  <si>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</si>
  <si>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</si>
  <si>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</si>
  <si>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</si>
  <si>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</si>
  <si>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</si>
  <si>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</si>
  <si>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</si>
  <si>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</si>
  <si>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</si>
  <si>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</si>
  <si>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</si>
  <si>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</si>
  <si>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</si>
  <si>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</si>
  <si>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</si>
  <si>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</si>
  <si>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</si>
  <si>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</si>
  <si>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</si>
  <si>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</si>
  <si>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</si>
  <si>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</si>
  <si>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</si>
  <si>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</si>
  <si>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</si>
  <si>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</si>
  <si>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</si>
  <si>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</si>
  <si>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</si>
  <si>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</si>
  <si>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</si>
  <si>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</si>
  <si>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</si>
  <si>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</si>
  <si>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</si>
  <si>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</si>
  <si>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</si>
  <si>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</si>
  <si>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</si>
  <si>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</si>
  <si>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</si>
  <si>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</si>
  <si>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</si>
  <si>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</si>
  <si>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</si>
  <si>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</si>
  <si>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</si>
  <si>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</si>
  <si>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</si>
  <si>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</si>
  <si>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</si>
  <si>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</si>
  <si>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</si>
  <si>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</si>
  <si>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</si>
  <si>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</si>
  <si>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</si>
  <si>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</si>
  <si>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</si>
  <si>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</si>
  <si>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</si>
  <si>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</si>
  <si>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</si>
  <si>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</si>
  <si>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</si>
  <si>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</si>
  <si>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</si>
  <si>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</si>
  <si>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</si>
  <si>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</si>
  <si>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</si>
  <si>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</si>
  <si>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</si>
  <si>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</si>
  <si>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</si>
  <si>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</si>
  <si>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</si>
  <si>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</si>
  <si>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</si>
  <si>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</si>
  <si>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</si>
  <si>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</si>
  <si>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</si>
  <si>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</si>
  <si>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</si>
  <si>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</si>
  <si>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</si>
  <si>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</si>
  <si>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</si>
  <si>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</si>
  <si>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</si>
  <si>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</si>
  <si>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</si>
  <si>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</si>
  <si>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</si>
  <si>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</si>
  <si>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</si>
  <si>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</si>
  <si>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</si>
  <si>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</si>
  <si>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</si>
  <si>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</si>
  <si>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</si>
  <si>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</si>
  <si>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</si>
  <si>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</si>
  <si>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</si>
  <si>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</si>
  <si>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</si>
  <si>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</si>
  <si>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</si>
  <si>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</si>
  <si>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</si>
  <si>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</si>
  <si>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</si>
  <si>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</si>
  <si>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</si>
  <si>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</si>
  <si>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</si>
  <si>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</si>
  <si>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</si>
  <si>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</si>
  <si>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</si>
  <si>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</si>
  <si>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</si>
  <si>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</si>
  <si>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</si>
  <si>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</si>
  <si>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</si>
  <si>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</si>
  <si>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</si>
  <si>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</si>
  <si>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</si>
  <si>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</si>
  <si>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</si>
  <si>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</si>
  <si>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</si>
  <si>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</si>
  <si>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</si>
  <si>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</si>
  <si>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</si>
  <si>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</si>
  <si>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</si>
  <si>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</si>
  <si>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</si>
  <si>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</si>
  <si>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</si>
  <si>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</si>
  <si>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</si>
  <si>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</si>
  <si>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</si>
  <si>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</si>
  <si>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</si>
  <si>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</si>
  <si>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</si>
  <si>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</si>
  <si>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</si>
  <si>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</si>
  <si>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</si>
  <si>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</si>
  <si>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</si>
  <si>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</si>
  <si>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</si>
  <si>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</si>
  <si>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</si>
  <si>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</si>
  <si>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</si>
  <si>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</si>
  <si>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</si>
  <si>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</si>
  <si>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</si>
  <si>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</si>
  <si>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</si>
  <si>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</si>
  <si>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</si>
  <si>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</si>
  <si>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</si>
  <si>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</si>
  <si>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</si>
  <si>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</si>
  <si>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</si>
  <si>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</si>
  <si>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</si>
  <si>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</si>
  <si>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</si>
  <si>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</si>
  <si>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</si>
  <si>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</si>
  <si>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</si>
  <si>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</si>
  <si>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</si>
  <si>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</si>
  <si>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</si>
  <si>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</si>
  <si>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</si>
  <si>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</si>
  <si>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</si>
  <si>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</si>
  <si>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</si>
  <si>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</si>
  <si>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</si>
  <si>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</si>
  <si>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</si>
  <si>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</si>
  <si>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</si>
  <si>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</si>
  <si>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</si>
  <si>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</si>
  <si>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</si>
  <si>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</si>
  <si>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</si>
  <si>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</si>
  <si>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</si>
  <si>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</si>
  <si>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</si>
  <si>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</si>
  <si>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</si>
  <si>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</si>
  <si>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</si>
  <si>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</si>
  <si>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</si>
  <si>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</si>
  <si>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</si>
  <si>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</si>
  <si>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</si>
  <si>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</si>
  <si>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</si>
  <si>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</si>
  <si>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</si>
  <si>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</si>
  <si>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</si>
  <si>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</si>
  <si>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</si>
  <si>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</si>
  <si>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</si>
  <si>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</si>
  <si>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</si>
  <si>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</si>
  <si>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</si>
  <si>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</si>
  <si>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</si>
  <si>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</si>
  <si>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</si>
  <si>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</si>
  <si>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</si>
  <si>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</si>
  <si>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</si>
  <si>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</si>
  <si>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</si>
  <si>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</si>
  <si>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</si>
  <si>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</si>
  <si>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</si>
  <si>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</si>
  <si>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</si>
  <si>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</si>
  <si>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</si>
  <si>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</si>
  <si>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</si>
  <si>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</si>
  <si>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</si>
  <si>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</si>
  <si>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</si>
  <si>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</si>
  <si>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</si>
  <si>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</si>
  <si>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</si>
  <si>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</si>
  <si>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</si>
  <si>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</si>
  <si>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</si>
  <si>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</si>
  <si>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</si>
  <si>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</si>
  <si>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</si>
  <si>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</si>
  <si>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</si>
  <si>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</si>
  <si>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</si>
  <si>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</si>
  <si>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</si>
  <si>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</si>
  <si>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</si>
  <si>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</si>
  <si>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</si>
  <si>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</si>
  <si>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</si>
  <si>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</si>
  <si>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</si>
  <si>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</si>
  <si>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</si>
  <si>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</si>
  <si>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</si>
  <si>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</si>
  <si>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</si>
  <si>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</si>
  <si>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</si>
  <si>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</si>
  <si>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</si>
  <si>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</si>
  <si>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</si>
  <si>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</si>
  <si>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</si>
  <si>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</si>
  <si>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</si>
  <si>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</si>
  <si>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</si>
  <si>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</si>
  <si>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</si>
  <si>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</si>
  <si>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</si>
  <si>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</si>
  <si>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</si>
  <si>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</si>
  <si>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</si>
  <si>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</si>
  <si>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</si>
  <si>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</si>
  <si>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</si>
  <si>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</si>
  <si>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</si>
  <si>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</si>
  <si>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</si>
  <si>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</si>
  <si>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</si>
  <si>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</si>
  <si>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</si>
  <si>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</si>
  <si>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</si>
  <si>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</si>
  <si>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</si>
  <si>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</si>
  <si>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</si>
  <si>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</si>
  <si>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</si>
  <si>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</si>
  <si>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</si>
  <si>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</si>
  <si>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</si>
  <si>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</si>
  <si>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</si>
  <si>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</si>
  <si>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</si>
  <si>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</si>
  <si>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</si>
  <si>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</si>
  <si>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</si>
  <si>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</si>
  <si>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</si>
  <si>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</si>
  <si>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</si>
  <si>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</si>
  <si>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</si>
  <si>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</si>
  <si>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</si>
  <si>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</si>
  <si>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</si>
  <si>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</si>
  <si>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</si>
  <si>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</si>
  <si>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</si>
  <si>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</si>
  <si>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</si>
  <si>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</si>
  <si>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</si>
  <si>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</si>
  <si>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</si>
  <si>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</si>
  <si>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</si>
  <si>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</si>
  <si>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</si>
  <si>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</si>
  <si>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</si>
  <si>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</si>
  <si>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</si>
  <si>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</si>
  <si>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</si>
  <si>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</si>
  <si>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</si>
  <si>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</si>
  <si>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</si>
  <si>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</si>
  <si>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</si>
  <si>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</si>
  <si>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</si>
  <si>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</si>
  <si>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</si>
  <si>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</si>
  <si>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</si>
  <si>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</si>
  <si>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</si>
  <si>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</si>
  <si>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</si>
  <si>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</si>
  <si>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</si>
  <si>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</si>
  <si>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</si>
  <si>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</si>
  <si>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</si>
  <si>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</si>
  <si>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</si>
  <si>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</si>
  <si>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</si>
  <si>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</si>
  <si>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</si>
  <si>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</si>
  <si>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</si>
  <si>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</si>
  <si>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</si>
  <si>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</si>
  <si>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</si>
  <si>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</si>
  <si>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</si>
  <si>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</si>
  <si>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</si>
  <si>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</si>
  <si>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</si>
  <si>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</si>
  <si>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</si>
  <si>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</si>
  <si>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</si>
  <si>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</si>
  <si>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</si>
  <si>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</si>
  <si>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</si>
  <si>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</si>
  <si>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</si>
  <si>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</si>
  <si>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</si>
  <si>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</si>
  <si>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</si>
  <si>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</si>
  <si>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</si>
  <si>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</si>
  <si>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</si>
  <si>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</si>
  <si>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</si>
  <si>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</si>
  <si>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</si>
  <si>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</si>
  <si>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</si>
  <si>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</si>
  <si>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</si>
  <si>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</si>
  <si>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</si>
  <si>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</si>
  <si>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</si>
  <si>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</si>
  <si>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</si>
  <si>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</si>
  <si>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</si>
  <si>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</si>
  <si>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</si>
  <si>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</si>
  <si>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</si>
  <si>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</si>
  <si>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</si>
  <si>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</si>
  <si>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</si>
  <si>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</si>
  <si>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</si>
  <si>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</si>
  <si>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</si>
  <si>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</si>
  <si>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</si>
  <si>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</si>
  <si>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</si>
  <si>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</si>
  <si>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</si>
  <si>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</si>
  <si>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</si>
  <si>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</si>
  <si>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</si>
  <si>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</si>
  <si>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</si>
  <si>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</si>
  <si>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</si>
  <si>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</si>
  <si>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</si>
  <si>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</si>
  <si>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</si>
  <si>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</si>
  <si>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</si>
  <si>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</si>
  <si>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</si>
  <si>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</si>
  <si>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</si>
  <si>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</si>
  <si>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</si>
  <si>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</si>
  <si>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</si>
  <si>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</si>
  <si>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</si>
  <si>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</si>
  <si>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</si>
  <si>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</si>
  <si>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</si>
  <si>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</si>
  <si>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</si>
  <si>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</si>
  <si>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</si>
  <si>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</si>
  <si>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</si>
  <si>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</si>
  <si>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</si>
  <si>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</si>
  <si>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</si>
  <si>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</si>
  <si>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</si>
  <si>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</si>
  <si>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</si>
  <si>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</si>
  <si>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</si>
  <si>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</si>
  <si>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</si>
  <si>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</si>
  <si>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</si>
  <si>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</si>
  <si>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</si>
  <si>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</si>
  <si>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</si>
  <si>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</si>
  <si>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</si>
  <si>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</si>
  <si>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</si>
  <si>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</si>
  <si>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</si>
  <si>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</si>
  <si>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</si>
  <si>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</si>
  <si>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</si>
  <si>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</si>
  <si>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</si>
  <si>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</si>
  <si>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</si>
  <si>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</si>
  <si>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</si>
  <si>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</si>
  <si>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</si>
  <si>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</si>
  <si>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</si>
  <si>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</si>
  <si>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</si>
  <si>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</si>
  <si>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</si>
  <si>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</si>
  <si>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</si>
  <si>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</si>
  <si>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</si>
  <si>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</si>
  <si>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</si>
  <si>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</si>
  <si>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</si>
  <si>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</si>
  <si>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</si>
  <si>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</si>
  <si>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</si>
  <si>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</si>
  <si>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</si>
  <si>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</si>
  <si>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</si>
  <si>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</si>
  <si>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</si>
  <si>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</si>
  <si>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</si>
  <si>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</si>
  <si>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</si>
  <si>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</si>
  <si>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</si>
  <si>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</si>
  <si>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</si>
  <si>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</si>
  <si>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</si>
  <si>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</si>
  <si>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</si>
  <si>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</si>
  <si>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</si>
  <si>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</si>
  <si>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</si>
  <si>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</si>
  <si>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</si>
  <si>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</si>
  <si>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</si>
  <si>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</si>
  <si>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</si>
  <si>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</si>
  <si>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</si>
  <si>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</si>
  <si>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</si>
  <si>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</si>
  <si>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</si>
  <si>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</si>
  <si>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</si>
  <si>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</si>
  <si>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</si>
  <si>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</si>
  <si>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</si>
  <si>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</si>
  <si>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</si>
  <si>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</si>
  <si>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</si>
  <si>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</si>
  <si>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</si>
  <si>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</si>
  <si>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</si>
  <si>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</si>
  <si>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</si>
  <si>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</si>
  <si>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</si>
  <si>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</si>
  <si>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</si>
  <si>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</si>
  <si>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</si>
  <si>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</si>
  <si>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</si>
  <si>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</si>
  <si>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</si>
  <si>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</si>
  <si>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</si>
  <si>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</si>
  <si>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</si>
  <si>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</si>
  <si>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</si>
  <si>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</si>
  <si>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</si>
  <si>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</si>
  <si>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</si>
  <si>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</si>
  <si>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</si>
  <si>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</si>
  <si>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</si>
  <si>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</si>
  <si>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</si>
  <si>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</si>
  <si>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</si>
  <si>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</si>
  <si>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</si>
  <si>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</si>
  <si>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</si>
  <si>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</si>
  <si>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</si>
  <si>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</si>
  <si>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</si>
  <si>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</si>
  <si>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</si>
  <si>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</si>
  <si>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</si>
  <si>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</si>
  <si>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</si>
  <si>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</si>
  <si>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</si>
  <si>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</si>
  <si>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</si>
  <si>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</si>
  <si>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</si>
  <si>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</si>
  <si>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</si>
  <si>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</si>
  <si>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</si>
  <si>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</si>
  <si>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</si>
  <si>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</si>
  <si>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</si>
  <si>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</si>
  <si>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</si>
  <si>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</si>
  <si>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</si>
  <si>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</si>
  <si>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</si>
  <si>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</si>
  <si>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</si>
  <si>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</si>
  <si>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</si>
  <si>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</si>
  <si>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</si>
  <si>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</si>
  <si>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</si>
  <si>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</si>
  <si>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</si>
  <si>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</si>
  <si>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</si>
  <si>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</si>
  <si>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</si>
  <si>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</si>
  <si>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</si>
  <si>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</si>
  <si>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</si>
  <si>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</si>
  <si>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</si>
  <si>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</si>
  <si>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</si>
  <si>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</si>
  <si>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</si>
  <si>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</si>
  <si>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</si>
  <si>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</si>
  <si>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</si>
  <si>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</si>
  <si>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</si>
  <si>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</si>
  <si>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</si>
  <si>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</si>
  <si>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</si>
  <si>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</si>
  <si>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</si>
  <si>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</si>
  <si>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</si>
  <si>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</si>
  <si>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</si>
  <si>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</si>
  <si>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</si>
  <si>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</si>
  <si>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</si>
  <si>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</si>
  <si>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</si>
  <si>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</si>
  <si>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</si>
  <si>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</si>
  <si>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</si>
  <si>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</si>
  <si>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</si>
  <si>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</si>
  <si>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</si>
  <si>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</si>
  <si>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</si>
  <si>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</si>
  <si>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</si>
  <si>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</si>
  <si>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</si>
  <si>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</si>
  <si>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</si>
  <si>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</si>
  <si>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</si>
  <si>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</si>
  <si>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</si>
  <si>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</si>
  <si>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</si>
  <si>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</si>
  <si>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</si>
  <si>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</si>
  <si>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</si>
  <si>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</si>
  <si>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</si>
  <si>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</si>
  <si>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</si>
  <si>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</si>
  <si>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</si>
  <si>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</si>
  <si>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</si>
  <si>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</si>
  <si>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</si>
  <si>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</si>
  <si>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</si>
  <si>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</si>
  <si>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</si>
  <si>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</si>
  <si>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</si>
  <si>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</si>
  <si>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</si>
  <si>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</si>
  <si>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</si>
  <si>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</si>
  <si>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</si>
  <si>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</si>
  <si>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</si>
  <si>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</si>
  <si>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</si>
  <si>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</si>
  <si>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</si>
  <si>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</si>
  <si>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</si>
  <si>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</si>
  <si>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</si>
  <si>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</si>
  <si>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</si>
  <si>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</si>
  <si>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</si>
  <si>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</si>
  <si>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</si>
  <si>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</si>
  <si>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</si>
  <si>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</si>
  <si>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</si>
  <si>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</si>
  <si>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</si>
  <si>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</si>
  <si>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</si>
  <si>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</si>
  <si>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</si>
  <si>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</si>
  <si>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</si>
  <si>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</si>
  <si>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</si>
  <si>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</si>
  <si>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</si>
  <si>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</si>
  <si>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</si>
  <si>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</si>
  <si>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</si>
  <si>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</si>
  <si>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</si>
  <si>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</si>
  <si>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</si>
  <si>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</si>
  <si>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</si>
  <si>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</si>
  <si>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</si>
  <si>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</si>
  <si>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</si>
  <si>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</si>
  <si>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</si>
  <si>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</si>
  <si>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</si>
  <si>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</si>
  <si>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</si>
  <si>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</si>
  <si>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</si>
  <si>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</si>
  <si>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</si>
  <si>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</si>
  <si>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</si>
  <si>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</si>
  <si>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</si>
  <si>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</si>
  <si>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</si>
  <si>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</si>
  <si>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</si>
  <si>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</si>
  <si>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</si>
  <si>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</si>
  <si>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</si>
  <si>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</si>
  <si>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</si>
  <si>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</si>
  <si>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</si>
  <si>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</si>
  <si>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</si>
  <si>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</si>
  <si>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</si>
  <si>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</si>
  <si>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</si>
  <si>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</si>
  <si>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</si>
  <si>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</si>
  <si>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</si>
  <si>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</si>
  <si>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</si>
  <si>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</si>
  <si>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</si>
  <si>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</si>
  <si>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</si>
  <si>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</si>
  <si>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</si>
  <si>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</si>
  <si>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</si>
  <si>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</si>
  <si>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</si>
  <si>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</si>
  <si>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</si>
  <si>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</si>
  <si>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</si>
  <si>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</si>
  <si>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</si>
  <si>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</si>
  <si>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</si>
  <si>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</si>
  <si>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</si>
  <si>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</si>
  <si>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</si>
  <si>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</si>
  <si>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</si>
  <si>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</si>
  <si>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</si>
  <si>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</si>
  <si>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</si>
  <si>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</si>
  <si>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</si>
  <si>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</si>
  <si>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</si>
  <si>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</si>
  <si>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</si>
  <si>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</si>
  <si>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</si>
  <si>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</si>
  <si>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</si>
  <si>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</si>
  <si>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</si>
  <si>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</si>
  <si>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</si>
  <si>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</si>
  <si>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</si>
  <si>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</si>
  <si>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</si>
  <si>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</si>
  <si>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</si>
  <si>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</si>
  <si>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</si>
  <si>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</si>
  <si>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</si>
  <si>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</si>
  <si>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</si>
  <si>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</si>
  <si>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</si>
  <si>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</si>
  <si>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</si>
  <si>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</si>
  <si>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</si>
  <si>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</si>
  <si>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</si>
  <si>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</si>
  <si>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</si>
  <si>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</si>
  <si>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</si>
  <si>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</si>
  <si>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</si>
  <si>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</si>
  <si>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</si>
  <si>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</si>
  <si>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</si>
  <si>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</si>
  <si>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</si>
  <si>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</si>
  <si>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</si>
  <si>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</si>
  <si>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</si>
  <si>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</si>
  <si>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</si>
  <si>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</si>
  <si>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</si>
  <si>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</si>
  <si>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</si>
  <si>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</si>
  <si>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</si>
  <si>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</si>
  <si>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</si>
  <si>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</si>
  <si>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</si>
  <si>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</si>
  <si>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</si>
  <si>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</si>
  <si>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</si>
  <si>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</si>
  <si>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</si>
  <si>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</si>
  <si>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</si>
  <si>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</si>
  <si>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</si>
  <si>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</si>
  <si>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</si>
  <si>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</si>
  <si>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</si>
  <si>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</si>
  <si>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</si>
  <si>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</si>
  <si>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</si>
  <si>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</si>
  <si>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</si>
  <si>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</si>
  <si>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</si>
  <si>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</si>
  <si>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</si>
  <si>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</si>
  <si>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</si>
  <si>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</si>
  <si>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</si>
  <si>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</si>
  <si>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</si>
  <si>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</si>
  <si>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</si>
  <si>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</si>
  <si>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</si>
  <si>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</si>
  <si>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</si>
  <si>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</si>
  <si>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</si>
  <si>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</si>
  <si>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</si>
  <si>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</si>
  <si>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</si>
  <si>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</si>
  <si>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</si>
  <si>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</si>
  <si>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</si>
  <si>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</si>
  <si>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</si>
  <si>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</si>
  <si>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</si>
  <si>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</si>
  <si>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</si>
  <si>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</si>
  <si>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</si>
  <si>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</si>
  <si>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</si>
  <si>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</si>
  <si>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</si>
  <si>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</si>
  <si>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</si>
  <si>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</si>
  <si>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</si>
  <si>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</si>
  <si>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</si>
  <si>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</si>
  <si>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</si>
  <si>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</si>
  <si>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</si>
  <si>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</si>
  <si>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</si>
  <si>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</si>
  <si>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</si>
  <si>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</si>
  <si>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</si>
  <si>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</si>
  <si>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</si>
  <si>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</si>
  <si>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</si>
  <si>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</si>
  <si>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</si>
  <si>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</si>
  <si>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</si>
  <si>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</si>
  <si>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</si>
  <si>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</si>
  <si>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</si>
  <si>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</si>
  <si>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</si>
  <si>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</si>
  <si>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</si>
  <si>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</si>
  <si>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</si>
  <si>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</si>
  <si>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</si>
  <si>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</si>
  <si>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</si>
  <si>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</si>
  <si>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</si>
  <si>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</si>
  <si>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</si>
  <si>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</si>
  <si>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</si>
  <si>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</si>
  <si>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</si>
  <si>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</si>
  <si>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</si>
  <si>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</si>
  <si>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</si>
  <si>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</si>
  <si>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</si>
  <si>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</si>
  <si>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</si>
  <si>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</si>
  <si>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</si>
  <si>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</si>
  <si>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</si>
  <si>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</si>
  <si>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</si>
  <si>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</si>
  <si>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</si>
  <si>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</si>
  <si>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</si>
  <si>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</si>
  <si>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</si>
  <si>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</si>
  <si>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</si>
  <si>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</si>
  <si>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</si>
  <si>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</si>
  <si>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</si>
  <si>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</si>
  <si>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</si>
  <si>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</si>
  <si>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</si>
  <si>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</si>
  <si>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</si>
  <si>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</si>
  <si>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</si>
  <si>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</si>
  <si>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</si>
  <si>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</si>
  <si>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</si>
  <si>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</si>
  <si>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</si>
  <si>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</si>
  <si>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</si>
  <si>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</si>
  <si>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</si>
  <si>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</si>
  <si>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</si>
  <si>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</si>
  <si>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</si>
  <si>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</si>
  <si>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</si>
  <si>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</si>
  <si>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</si>
  <si>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</si>
  <si>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</si>
  <si>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</si>
  <si>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</si>
  <si>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</si>
  <si>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</si>
  <si>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</si>
  <si>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</si>
  <si>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</si>
  <si>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</si>
  <si>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</si>
  <si>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</si>
  <si>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</si>
  <si>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</si>
  <si>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</si>
  <si>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</si>
  <si>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</si>
  <si>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</si>
  <si>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</si>
  <si>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</si>
  <si>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</si>
  <si>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</si>
  <si>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</si>
  <si>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</si>
  <si>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</si>
  <si>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</si>
  <si>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</si>
  <si>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</si>
  <si>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</si>
  <si>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</si>
  <si>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</si>
  <si>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</si>
  <si>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</si>
  <si>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</si>
  <si>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</si>
  <si>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</si>
  <si>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</si>
  <si>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</si>
  <si>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</si>
  <si>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</si>
  <si>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</si>
  <si>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</si>
  <si>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</si>
  <si>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</si>
  <si>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</si>
  <si>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</si>
  <si>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</si>
  <si>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</si>
  <si>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</si>
  <si>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</si>
  <si>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</si>
  <si>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</si>
  <si>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</si>
  <si>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</si>
  <si>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</si>
  <si>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</si>
  <si>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</si>
  <si>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</si>
  <si>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</si>
  <si>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</si>
  <si>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</si>
  <si>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</si>
  <si>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</si>
  <si>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</si>
  <si>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</si>
  <si>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</si>
  <si>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</si>
  <si>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</si>
  <si>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</si>
  <si>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</si>
  <si>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</si>
  <si>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</si>
  <si>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</si>
  <si>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</si>
  <si>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</si>
  <si>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</si>
  <si>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</si>
  <si>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</si>
  <si>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</si>
  <si>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</si>
  <si>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</si>
  <si>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</si>
  <si>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</si>
  <si>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</si>
  <si>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</si>
  <si>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</si>
  <si>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</si>
  <si>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</si>
  <si>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</si>
  <si>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</si>
  <si>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</si>
  <si>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</si>
  <si>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</si>
  <si>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</si>
  <si>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</si>
  <si>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</si>
  <si>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</si>
  <si>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</si>
  <si>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</si>
  <si>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</si>
  <si>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</si>
  <si>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</si>
  <si>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</si>
  <si>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</si>
  <si>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</si>
  <si>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</si>
  <si>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</si>
  <si>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</si>
  <si>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</si>
  <si>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</si>
  <si>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</si>
  <si>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</si>
  <si>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</si>
  <si>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</si>
  <si>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</si>
  <si>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</si>
  <si>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</si>
  <si>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</si>
  <si>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</si>
  <si>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</si>
  <si>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</si>
  <si>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</si>
  <si>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</si>
  <si>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</si>
  <si>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</si>
  <si>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</si>
  <si>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</si>
  <si>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</si>
  <si>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</si>
  <si>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</si>
  <si>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</si>
  <si>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</si>
  <si>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</si>
  <si>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</si>
  <si>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</si>
  <si>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</si>
  <si>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</si>
  <si>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</si>
  <si>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</si>
  <si>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</si>
  <si>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</si>
  <si>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</si>
  <si>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</si>
  <si>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</si>
  <si>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</si>
  <si>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</si>
  <si>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</si>
  <si>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</si>
  <si>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</si>
  <si>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</si>
  <si>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</si>
  <si>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</si>
  <si>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</si>
  <si>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</si>
  <si>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</si>
  <si>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</si>
  <si>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</si>
  <si>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</si>
  <si>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</si>
  <si>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</si>
  <si>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</si>
  <si>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</si>
  <si>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</si>
  <si>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</si>
  <si>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</si>
  <si>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</si>
  <si>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</si>
  <si>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</si>
  <si>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</si>
  <si>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</si>
  <si>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</si>
  <si>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</si>
  <si>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</si>
  <si>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</si>
  <si>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</si>
  <si>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</si>
  <si>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</si>
  <si>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</si>
  <si>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</si>
  <si>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</si>
  <si>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</si>
  <si>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</si>
  <si>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</si>
  <si>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</si>
  <si>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</si>
  <si>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</si>
  <si>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</si>
  <si>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</si>
  <si>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</si>
  <si>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</si>
  <si>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</si>
  <si>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</si>
  <si>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</si>
  <si>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</si>
  <si>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</si>
  <si>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</si>
  <si>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</si>
  <si>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</si>
  <si>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</si>
  <si>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</si>
  <si>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</si>
  <si>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</si>
  <si>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</si>
  <si>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</si>
  <si>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</si>
  <si>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</si>
  <si>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</si>
  <si>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</si>
  <si>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</si>
  <si>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</si>
  <si>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</si>
  <si>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</si>
  <si>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</si>
  <si>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</si>
  <si>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</si>
  <si>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</si>
  <si>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</si>
  <si>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</si>
  <si>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</si>
  <si>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</si>
  <si>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</si>
  <si>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</si>
  <si>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</si>
  <si>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</si>
  <si>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</si>
  <si>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</si>
  <si>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</si>
  <si>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</si>
  <si>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</si>
  <si>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</si>
  <si>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</si>
  <si>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</si>
  <si>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</si>
  <si>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</si>
  <si>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</si>
  <si>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</si>
  <si>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</si>
  <si>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</si>
  <si>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</si>
  <si>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</si>
  <si>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</si>
  <si>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</si>
  <si>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</si>
  <si>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</si>
  <si>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</si>
  <si>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</si>
  <si>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</si>
  <si>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</si>
  <si>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</si>
  <si>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</si>
  <si>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</si>
  <si>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</si>
  <si>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</si>
  <si>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</si>
  <si>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</si>
  <si>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</si>
  <si>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</si>
  <si>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</si>
  <si>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</si>
  <si>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</si>
  <si>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</si>
  <si>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</si>
  <si>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</si>
  <si>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</si>
  <si>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</si>
  <si>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</si>
  <si>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</si>
  <si>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</si>
  <si>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</si>
  <si>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</si>
  <si>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</si>
  <si>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</si>
  <si>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</si>
  <si>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</si>
  <si>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</si>
  <si>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</si>
  <si>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</si>
  <si>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</si>
  <si>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</si>
  <si>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</si>
  <si>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</si>
  <si>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</si>
  <si>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</si>
  <si>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</si>
  <si>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</si>
  <si>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</si>
  <si>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</si>
  <si>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</si>
  <si>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</si>
  <si>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</si>
  <si>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</si>
  <si>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</si>
  <si>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</si>
  <si>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</si>
  <si>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</si>
  <si>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</si>
  <si>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</si>
  <si>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</si>
  <si>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</si>
  <si>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</si>
  <si>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</si>
  <si>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</si>
  <si>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</si>
  <si>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</si>
  <si>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</si>
  <si>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</si>
  <si>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</si>
  <si>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</si>
  <si>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</si>
  <si>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</si>
  <si>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</si>
  <si>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</si>
  <si>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</si>
  <si>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</si>
  <si>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</si>
  <si>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</si>
  <si>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</si>
  <si>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</si>
  <si>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</si>
  <si>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</si>
  <si>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</si>
  <si>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</si>
  <si>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</si>
  <si>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</si>
  <si>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</si>
  <si>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</si>
  <si>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</si>
  <si>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</si>
  <si>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</si>
  <si>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</si>
  <si>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</si>
  <si>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</si>
  <si>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</si>
  <si>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</si>
  <si>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</si>
  <si>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</si>
  <si>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</si>
  <si>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</si>
  <si>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</si>
  <si>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</si>
  <si>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</si>
  <si>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</si>
  <si>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</si>
  <si>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</si>
  <si>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</si>
  <si>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</si>
  <si>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</si>
  <si>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</si>
  <si>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</si>
  <si>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</si>
  <si>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</si>
  <si>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</si>
  <si>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</si>
  <si>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</si>
  <si>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</si>
  <si>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</si>
  <si>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</si>
  <si>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</si>
  <si>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</si>
  <si>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</si>
  <si>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</si>
  <si>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</si>
  <si>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</si>
  <si>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</si>
  <si>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</si>
  <si>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</si>
  <si>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</si>
  <si>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</si>
  <si>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</si>
  <si>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</si>
  <si>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</si>
  <si>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</si>
  <si>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</si>
  <si>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</si>
  <si>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</si>
  <si>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</si>
  <si>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</si>
  <si>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</si>
  <si>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</si>
  <si>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</si>
  <si>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</si>
  <si>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</si>
  <si>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</si>
  <si>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</si>
  <si>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</si>
  <si>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</si>
  <si>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</si>
  <si>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</si>
  <si>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</si>
  <si>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</si>
  <si>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</si>
  <si>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</si>
  <si>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</si>
  <si>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</si>
  <si>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</si>
  <si>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</si>
  <si>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</si>
  <si>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</si>
  <si>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</si>
  <si>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</si>
  <si>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</si>
  <si>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</si>
  <si>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</si>
  <si>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</si>
  <si>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</si>
  <si>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</si>
  <si>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</si>
  <si>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</si>
  <si>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</si>
  <si>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</si>
  <si>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</si>
  <si>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</si>
  <si>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</si>
  <si>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</si>
  <si>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</si>
  <si>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</si>
  <si>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</si>
  <si>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</si>
  <si>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</si>
  <si>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</si>
  <si>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</si>
  <si>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</si>
  <si>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</si>
  <si>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</si>
  <si>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</si>
  <si>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</si>
  <si>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</si>
  <si>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</si>
  <si>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</si>
  <si>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</si>
  <si>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</si>
  <si>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</si>
  <si>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</si>
  <si>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</si>
  <si>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</si>
  <si>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</si>
  <si>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</si>
  <si>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</si>
  <si>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</si>
  <si>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</si>
  <si>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</si>
  <si>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</si>
  <si>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</si>
  <si>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</si>
  <si>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</si>
  <si>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</si>
  <si>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</si>
  <si>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</si>
  <si>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</si>
  <si>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</si>
  <si>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</si>
  <si>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</si>
  <si>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</si>
  <si>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</si>
  <si>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</si>
  <si>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</si>
  <si>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</si>
  <si>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</si>
  <si>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</si>
  <si>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</si>
  <si>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</si>
  <si>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</si>
  <si>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</si>
  <si>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</si>
  <si>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</si>
  <si>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</si>
  <si>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</si>
  <si>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</si>
  <si>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</si>
  <si>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</si>
  <si>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</si>
  <si>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</si>
  <si>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</si>
  <si>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</si>
  <si>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</si>
  <si>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</si>
  <si>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</si>
  <si>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</si>
  <si>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</si>
  <si>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</si>
  <si>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</si>
  <si>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</si>
  <si>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</si>
  <si>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</si>
  <si>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</si>
  <si>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</si>
  <si>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</si>
  <si>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</si>
  <si>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</si>
  <si>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</si>
  <si>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</si>
  <si>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</si>
  <si>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</si>
  <si>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</si>
  <si>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</si>
  <si>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</si>
  <si>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</si>
  <si>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</si>
  <si>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</si>
  <si>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</si>
  <si>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</si>
  <si>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</si>
  <si>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</si>
  <si>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</si>
  <si>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</si>
  <si>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</si>
  <si>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</si>
  <si>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</si>
  <si>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</si>
  <si>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</si>
  <si>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</si>
  <si>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</si>
  <si>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</si>
  <si>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</si>
  <si>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</si>
  <si>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</si>
  <si>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</si>
  <si>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</si>
  <si>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</si>
  <si>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</si>
  <si>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</si>
  <si>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</si>
  <si>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</si>
  <si>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</si>
  <si>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</si>
  <si>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</si>
  <si>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</si>
  <si>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</si>
  <si>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</si>
  <si>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</si>
  <si>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</si>
  <si>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</si>
  <si>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</si>
  <si>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</si>
  <si>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</si>
  <si>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</si>
  <si>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</si>
  <si>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</si>
  <si>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</si>
  <si>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</si>
  <si>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</si>
  <si>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</si>
  <si>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</si>
  <si>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</si>
  <si>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</si>
  <si>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</si>
  <si>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</si>
  <si>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</si>
  <si>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</si>
  <si>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</si>
  <si>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</si>
  <si>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</si>
  <si>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</si>
  <si>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</si>
  <si>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</si>
  <si>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</si>
  <si>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</si>
  <si>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</si>
  <si>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</si>
  <si>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</si>
  <si>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</si>
  <si>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</si>
  <si>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</si>
  <si>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</si>
  <si>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</si>
  <si>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</si>
  <si>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</si>
  <si>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</si>
  <si>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</si>
  <si>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</si>
  <si>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</si>
  <si>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</si>
  <si>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</si>
  <si>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</si>
  <si>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</si>
  <si>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</si>
  <si>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</si>
  <si>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</si>
  <si>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</si>
  <si>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</si>
  <si>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</si>
  <si>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</si>
  <si>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</si>
  <si>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</si>
  <si>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</si>
  <si>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</si>
  <si>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</si>
  <si>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</si>
  <si>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</si>
  <si>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</si>
  <si>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</si>
  <si>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</si>
  <si>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</si>
  <si>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</si>
  <si>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</si>
  <si>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</si>
  <si>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</si>
  <si>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</si>
  <si>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</si>
  <si>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</si>
  <si>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</si>
  <si>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</si>
  <si>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</si>
  <si>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</si>
  <si>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</si>
  <si>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</si>
  <si>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</si>
  <si>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</si>
  <si>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</si>
  <si>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</si>
  <si>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</si>
  <si>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</si>
  <si>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</si>
  <si>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</si>
  <si>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</si>
  <si>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</si>
  <si>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</si>
  <si>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</si>
  <si>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</si>
  <si>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</si>
  <si>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</si>
  <si>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</si>
  <si>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</si>
  <si>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</si>
  <si>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</si>
  <si>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</si>
  <si>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</si>
  <si>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</si>
  <si>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</si>
  <si>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</si>
  <si>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</si>
  <si>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</si>
  <si>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</si>
  <si>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</si>
  <si>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</si>
  <si>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</si>
  <si>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</si>
  <si>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</si>
  <si>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</si>
  <si>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</si>
  <si>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</si>
  <si>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</si>
  <si>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</si>
  <si>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</si>
  <si>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</si>
  <si>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</si>
  <si>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</si>
  <si>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</si>
  <si>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</si>
  <si>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</si>
  <si>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</si>
  <si>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</si>
  <si>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</si>
  <si>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</si>
  <si>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</si>
  <si>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</si>
  <si>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</si>
  <si>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</si>
  <si>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</si>
  <si>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</si>
  <si>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</si>
  <si>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</si>
  <si>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</si>
  <si>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</si>
  <si>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</si>
  <si>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</si>
  <si>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</si>
  <si>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</si>
  <si>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</si>
  <si>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</si>
  <si>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</si>
  <si>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</si>
  <si>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</si>
  <si>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</si>
  <si>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</si>
  <si>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</si>
  <si>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</si>
  <si>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</si>
  <si>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</si>
  <si>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</si>
  <si>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</si>
  <si>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</si>
  <si>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</si>
  <si>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</si>
  <si>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</si>
  <si>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</si>
  <si>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</si>
  <si>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</si>
  <si>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</si>
  <si>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</si>
  <si>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</si>
  <si>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</si>
  <si>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</si>
  <si>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</si>
  <si>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</si>
  <si>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</si>
  <si>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</si>
  <si>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</si>
  <si>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</si>
  <si>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</si>
  <si>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</si>
  <si>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</si>
  <si>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</si>
  <si>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</si>
  <si>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</si>
  <si>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</si>
  <si>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</si>
  <si>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</si>
  <si>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</si>
  <si>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</si>
  <si>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</si>
  <si>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</si>
  <si>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</si>
  <si>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</si>
  <si>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</si>
  <si>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</si>
  <si>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</si>
  <si>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</si>
  <si>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</si>
  <si>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</si>
  <si>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</si>
  <si>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</si>
  <si>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</si>
  <si>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</si>
  <si>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</si>
  <si>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</si>
  <si>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</si>
  <si>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</si>
  <si>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</si>
  <si>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</si>
  <si>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</si>
  <si>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</si>
  <si>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</si>
  <si>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</si>
  <si>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</si>
  <si>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</si>
  <si>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</si>
  <si>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</si>
  <si>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</si>
  <si>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</si>
  <si>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</si>
  <si>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</si>
  <si>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</si>
  <si>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</si>
  <si>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</si>
  <si>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</si>
  <si>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</si>
  <si>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</si>
  <si>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</si>
  <si>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</si>
  <si>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</si>
  <si>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</si>
  <si>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</si>
  <si>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</si>
  <si>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</si>
  <si>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</si>
  <si>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</si>
  <si>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</si>
  <si>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</si>
  <si>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</si>
  <si>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</si>
  <si>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</si>
  <si>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</si>
  <si>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</si>
  <si>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</si>
  <si>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</si>
  <si>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</si>
  <si>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</si>
  <si>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</si>
  <si>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</si>
  <si>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</si>
  <si>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</si>
  <si>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</si>
  <si>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</si>
  <si>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</si>
  <si>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</si>
  <si>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</si>
  <si>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</si>
  <si>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</si>
  <si>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</si>
  <si>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</si>
  <si>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</si>
  <si>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</si>
  <si>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</si>
  <si>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</si>
  <si>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</si>
  <si>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</si>
  <si>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</si>
  <si>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</si>
  <si>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</si>
  <si>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</si>
  <si>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</si>
  <si>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</si>
  <si>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</si>
  <si>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</si>
  <si>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</si>
  <si>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</si>
  <si>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</si>
  <si>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</si>
  <si>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</si>
  <si>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</si>
  <si>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</si>
  <si>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</si>
  <si>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</si>
  <si>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</si>
  <si>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</si>
  <si>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</si>
  <si>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</si>
  <si>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</si>
  <si>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</si>
  <si>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</si>
  <si>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</si>
  <si>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</si>
  <si>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</si>
  <si>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</si>
  <si>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</si>
  <si>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</si>
  <si>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</si>
  <si>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</si>
  <si>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</si>
  <si>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</si>
  <si>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</si>
  <si>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</si>
  <si>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</si>
  <si>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</si>
  <si>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</si>
  <si>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</si>
  <si>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</si>
  <si>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</si>
  <si>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</si>
  <si>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</si>
  <si>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</si>
  <si>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</si>
  <si>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</si>
  <si>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</si>
  <si>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</si>
  <si>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</si>
  <si>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</si>
  <si>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</si>
  <si>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</si>
  <si>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</si>
  <si>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</si>
  <si>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</si>
  <si>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</si>
  <si>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</si>
  <si>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</si>
  <si>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</si>
  <si>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</si>
  <si>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</si>
  <si>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</si>
  <si>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</si>
  <si>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</si>
  <si>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</si>
  <si>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</si>
  <si>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</si>
  <si>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</si>
  <si>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</si>
  <si>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</si>
  <si>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</si>
  <si>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</si>
  <si>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</si>
  <si>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</si>
  <si>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</si>
  <si>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</si>
  <si>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</si>
  <si>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</si>
  <si>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</si>
  <si>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</si>
  <si>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</si>
  <si>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</si>
  <si>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</si>
  <si>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</si>
  <si>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</si>
  <si>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</si>
  <si>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</si>
  <si>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</si>
  <si>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</si>
  <si>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</si>
  <si>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</si>
  <si>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</si>
  <si>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</si>
  <si>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</si>
  <si>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</si>
  <si>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</si>
  <si>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</si>
  <si>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</si>
  <si>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</si>
  <si>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</si>
  <si>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</si>
  <si>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</si>
  <si>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</si>
  <si>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</si>
  <si>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</si>
  <si>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</si>
  <si>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</si>
  <si>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</si>
  <si>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</si>
  <si>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</si>
  <si>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</si>
  <si>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</si>
  <si>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</si>
  <si>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</si>
  <si>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</si>
  <si>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</si>
  <si>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</si>
  <si>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</si>
  <si>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</si>
  <si>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</si>
  <si>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</si>
  <si>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</si>
  <si>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</si>
  <si>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</si>
  <si>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</si>
  <si>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</si>
  <si>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</si>
  <si>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</si>
  <si>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</si>
  <si>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</si>
  <si>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</si>
  <si>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</si>
  <si>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</si>
  <si>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</si>
  <si>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</si>
  <si>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</si>
  <si>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</si>
  <si>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</si>
  <si>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</si>
  <si>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</si>
  <si>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</si>
  <si>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</si>
  <si>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</si>
  <si>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</si>
  <si>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</si>
  <si>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</si>
  <si>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</si>
  <si>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</si>
  <si>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</si>
  <si>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</si>
  <si>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</si>
  <si>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</si>
  <si>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</si>
  <si>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</si>
  <si>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</si>
  <si>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</si>
  <si>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</si>
  <si>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</si>
  <si>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</si>
  <si>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</si>
  <si>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</si>
  <si>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</si>
  <si>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</si>
  <si>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</si>
  <si>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</si>
  <si>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</si>
  <si>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</si>
  <si>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</si>
  <si>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</si>
  <si>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</si>
  <si>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</si>
  <si>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</si>
  <si>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</si>
  <si>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</si>
  <si>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</si>
  <si>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</si>
  <si>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</si>
  <si>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</si>
  <si>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</si>
  <si>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</si>
  <si>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</si>
  <si>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</si>
  <si>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</si>
  <si>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</si>
  <si>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</si>
  <si>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</si>
  <si>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</si>
  <si>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</si>
  <si>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</si>
  <si>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</si>
  <si>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</si>
  <si>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</si>
  <si>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</si>
  <si>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</si>
  <si>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</si>
  <si>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</si>
  <si>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</si>
  <si>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</si>
  <si>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</si>
  <si>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</si>
  <si>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</si>
  <si>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</si>
  <si>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</si>
  <si>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</si>
  <si>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</si>
  <si>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</si>
  <si>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</si>
  <si>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</si>
  <si>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</si>
  <si>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</si>
  <si>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</si>
  <si>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</si>
  <si>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</si>
  <si>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</si>
  <si>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</si>
  <si>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</si>
  <si>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</si>
  <si>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</si>
  <si>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</si>
  <si>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</si>
  <si>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</si>
  <si>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</si>
  <si>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</si>
  <si>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</si>
  <si>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</si>
  <si>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</si>
  <si>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</si>
  <si>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</si>
  <si>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</si>
  <si>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</si>
  <si>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</si>
  <si>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</si>
  <si>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</si>
  <si>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</si>
  <si>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</si>
  <si>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</si>
  <si>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</si>
  <si>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</si>
  <si>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</si>
  <si>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</si>
  <si>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</si>
  <si>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</si>
  <si>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</si>
  <si>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</si>
  <si>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</si>
  <si>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</si>
  <si>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</si>
  <si>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</si>
  <si>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</si>
  <si>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</si>
  <si>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</si>
  <si>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</si>
  <si>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</si>
  <si>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</si>
  <si>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</si>
  <si>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</si>
  <si>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</si>
  <si>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</si>
  <si>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</si>
  <si>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</si>
  <si>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</si>
  <si>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</si>
  <si>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</si>
  <si>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</si>
  <si>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</si>
  <si>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</si>
  <si>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</si>
  <si>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</si>
  <si>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</si>
  <si>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</si>
  <si>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</si>
  <si>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</si>
  <si>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</si>
  <si>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</si>
  <si>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</si>
  <si>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</si>
  <si>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</si>
  <si>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</si>
  <si>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</si>
  <si>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</si>
  <si>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</si>
  <si>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</si>
  <si>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</si>
  <si>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</si>
  <si>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</si>
  <si>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</si>
  <si>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</si>
  <si>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</si>
  <si>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</si>
  <si>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</si>
  <si>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</si>
  <si>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</si>
  <si>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</si>
  <si>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</si>
  <si>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</si>
  <si>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</si>
  <si>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</si>
  <si>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</si>
  <si>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</si>
  <si>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</si>
  <si>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</si>
  <si>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</si>
  <si>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</si>
  <si>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</si>
  <si>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</si>
  <si>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</si>
  <si>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</si>
  <si>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</si>
  <si>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</si>
  <si>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</si>
  <si>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</si>
  <si>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</si>
  <si>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</si>
  <si>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</si>
  <si>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</si>
  <si>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</si>
  <si>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</si>
  <si>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</si>
  <si>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</si>
  <si>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</si>
  <si>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</si>
  <si>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</si>
  <si>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</si>
  <si>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</si>
  <si>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</si>
  <si>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</si>
  <si>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</si>
  <si>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</si>
  <si>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</si>
  <si>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</si>
  <si>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</si>
  <si>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</si>
  <si>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</si>
  <si>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</si>
  <si>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</si>
  <si>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</si>
  <si>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</si>
  <si>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</si>
  <si>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</si>
  <si>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</si>
  <si>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</si>
  <si>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</si>
  <si>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</si>
  <si>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</si>
  <si>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</si>
  <si>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</si>
  <si>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</si>
  <si>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</si>
  <si>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</si>
  <si>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</si>
  <si>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</si>
  <si>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</si>
  <si>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</si>
  <si>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</si>
  <si>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</si>
  <si>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</si>
  <si>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</si>
  <si>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</si>
  <si>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</si>
  <si>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</si>
  <si>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</si>
  <si>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</si>
  <si>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</si>
  <si>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</si>
  <si>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</si>
  <si>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</si>
  <si>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</si>
  <si>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</si>
  <si>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</si>
  <si>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</si>
  <si>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</si>
  <si>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</si>
  <si>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</si>
  <si>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</si>
  <si>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</si>
  <si>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</si>
  <si>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</si>
  <si>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</si>
  <si>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</si>
  <si>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</si>
  <si>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</si>
  <si>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</si>
  <si>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</si>
  <si>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</si>
  <si>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</si>
  <si>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</si>
  <si>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</si>
  <si>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</si>
  <si>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</si>
  <si>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</si>
  <si>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</si>
  <si>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</si>
  <si>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</si>
  <si>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</si>
  <si>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</si>
  <si>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</si>
  <si>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</si>
  <si>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</si>
  <si>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</si>
  <si>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</si>
  <si>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</si>
  <si>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</si>
  <si>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</si>
  <si>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</si>
  <si>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</si>
  <si>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</si>
  <si>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</si>
  <si>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</si>
  <si>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</si>
  <si>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</si>
  <si>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</si>
  <si>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</si>
  <si>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</si>
  <si>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</si>
  <si>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</si>
  <si>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</si>
  <si>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</si>
  <si>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</si>
  <si>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</si>
  <si>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</si>
  <si>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</si>
  <si>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</si>
  <si>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</si>
  <si>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</si>
  <si>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</si>
  <si>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</si>
  <si>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</si>
  <si>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</si>
  <si>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</si>
  <si>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</si>
  <si>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</si>
  <si>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</si>
  <si>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</si>
  <si>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</si>
  <si>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</si>
  <si>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</si>
  <si>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</si>
  <si>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</si>
  <si>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</si>
  <si>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</si>
  <si>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</si>
  <si>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</si>
  <si>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</si>
  <si>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</si>
  <si>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</si>
  <si>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</si>
  <si>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</si>
  <si>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</si>
  <si>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</si>
  <si>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</si>
  <si>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</si>
  <si>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</si>
  <si>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</si>
  <si>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</si>
  <si>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</si>
  <si>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</si>
  <si>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</si>
  <si>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</si>
  <si>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</si>
  <si>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</si>
  <si>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</si>
  <si>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</si>
  <si>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</si>
  <si>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</si>
  <si>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</si>
  <si>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</si>
  <si>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</si>
  <si>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</si>
  <si>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</si>
  <si>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</si>
  <si>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</si>
  <si>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</si>
  <si>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</si>
  <si>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</si>
  <si>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</si>
  <si>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</si>
  <si>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</si>
  <si>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</si>
  <si>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</si>
  <si>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</si>
  <si>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</si>
  <si>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</si>
  <si>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</si>
  <si>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</si>
  <si>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</si>
  <si>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</si>
  <si>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</si>
  <si>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</si>
  <si>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</si>
  <si>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</si>
  <si>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</si>
  <si>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</si>
  <si>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</si>
  <si>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</si>
  <si>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</si>
  <si>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</si>
  <si>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</si>
  <si>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</si>
  <si>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</si>
  <si>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</si>
  <si>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</si>
  <si>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</si>
  <si>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</si>
  <si>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</si>
  <si>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</si>
  <si>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</si>
  <si>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</si>
  <si>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</si>
  <si>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</si>
  <si>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</si>
  <si>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</si>
  <si>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</si>
  <si>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</si>
  <si>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</si>
  <si>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</si>
  <si>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</si>
  <si>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</si>
  <si>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</si>
  <si>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</si>
  <si>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</si>
  <si>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</si>
  <si>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</si>
  <si>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</si>
  <si>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</si>
  <si>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</si>
  <si>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</si>
  <si>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</si>
  <si>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</si>
  <si>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</si>
  <si>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</si>
  <si>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</si>
  <si>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</si>
  <si>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</si>
  <si>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</si>
  <si>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</si>
  <si>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</si>
  <si>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</si>
  <si>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</si>
  <si>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</si>
  <si>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</si>
  <si>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</si>
  <si>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</si>
  <si>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</si>
  <si>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</si>
  <si>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</si>
  <si>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</si>
  <si>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</si>
  <si>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</si>
  <si>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</si>
  <si>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</si>
  <si>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</si>
  <si>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</si>
  <si>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</si>
  <si>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</si>
  <si>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</si>
  <si>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</si>
  <si>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</si>
  <si>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</si>
  <si>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</si>
  <si>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</si>
  <si>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</si>
  <si>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</si>
  <si>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</si>
  <si>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</si>
  <si>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</si>
  <si>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</si>
  <si>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</si>
  <si>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</si>
  <si>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</si>
  <si>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</si>
  <si>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</si>
  <si>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</si>
  <si>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</si>
  <si>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</si>
  <si>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</si>
  <si>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</si>
  <si>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</si>
  <si>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</si>
  <si>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</si>
  <si>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</si>
  <si>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</si>
  <si>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</si>
  <si>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</si>
  <si>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</si>
  <si>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</si>
  <si>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</si>
  <si>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</si>
  <si>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</si>
  <si>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</si>
  <si>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</si>
  <si>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</si>
  <si>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</si>
  <si>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</si>
  <si>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</si>
  <si>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</si>
  <si>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</si>
  <si>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</si>
  <si>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</si>
  <si>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</si>
  <si>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</si>
  <si>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</si>
  <si>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</si>
  <si>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</si>
  <si>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</si>
  <si>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</si>
  <si>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</si>
  <si>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</si>
  <si>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</si>
  <si>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</si>
  <si>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</si>
  <si>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</si>
  <si>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</si>
  <si>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</si>
  <si>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</si>
  <si>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</si>
  <si>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</si>
  <si>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</si>
  <si>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</si>
  <si>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</si>
  <si>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</si>
  <si>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</si>
  <si>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</si>
  <si>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</si>
  <si>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</si>
  <si>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</si>
  <si>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</si>
  <si>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</si>
  <si>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</si>
  <si>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</si>
  <si>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</si>
  <si>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</si>
  <si>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</si>
  <si>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</si>
  <si>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</si>
  <si>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</si>
  <si>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</si>
  <si>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</si>
  <si>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</si>
  <si>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</si>
  <si>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</si>
  <si>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</si>
  <si>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</si>
  <si>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</si>
  <si>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</si>
  <si>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</si>
  <si>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</si>
  <si>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</si>
  <si>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</si>
  <si>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</si>
  <si>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</si>
  <si>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</si>
  <si>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</si>
  <si>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</si>
  <si>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</si>
  <si>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</si>
  <si>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</si>
  <si>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</si>
  <si>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</si>
  <si>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</si>
  <si>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</si>
  <si>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</si>
  <si>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</si>
  <si>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</si>
  <si>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</si>
  <si>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</si>
  <si>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</si>
  <si>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</si>
  <si>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</si>
  <si>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</si>
  <si>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</si>
  <si>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</si>
  <si>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</si>
  <si>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</si>
  <si>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</si>
  <si>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</si>
  <si>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</si>
  <si>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</si>
  <si>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</si>
  <si>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</si>
  <si>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</si>
  <si>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</si>
  <si>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</si>
  <si>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</si>
  <si>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</si>
  <si>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</si>
  <si>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</si>
  <si>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</si>
  <si>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</si>
  <si>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</si>
  <si>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</si>
  <si>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</si>
  <si>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</si>
  <si>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</si>
  <si>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</si>
  <si>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</si>
  <si>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</si>
  <si>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</si>
  <si>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</si>
  <si>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</si>
  <si>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</si>
  <si>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</si>
  <si>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</si>
  <si>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</si>
  <si>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</si>
  <si>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</si>
  <si>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</si>
  <si>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</si>
  <si>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</si>
  <si>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</si>
  <si>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</si>
  <si>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</si>
  <si>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</si>
  <si>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</si>
  <si>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</si>
  <si>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</si>
  <si>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</si>
  <si>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</si>
  <si>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</si>
  <si>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</si>
  <si>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</si>
  <si>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</si>
  <si>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</si>
  <si>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</si>
  <si>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</si>
  <si>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</si>
  <si>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</si>
  <si>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</si>
  <si>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</si>
  <si>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</si>
  <si>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</si>
  <si>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</si>
  <si>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</si>
  <si>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</si>
  <si>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</si>
  <si>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</si>
  <si>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</si>
  <si>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</si>
  <si>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</si>
  <si>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</si>
  <si>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</si>
  <si>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</si>
  <si>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</si>
  <si>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</si>
  <si>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</si>
  <si>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</si>
  <si>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</si>
  <si>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</si>
  <si>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</si>
  <si>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</si>
  <si>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</si>
  <si>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</si>
  <si>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</si>
  <si>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</si>
  <si>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</si>
  <si>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</si>
  <si>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</si>
  <si>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</si>
  <si>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</si>
  <si>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</si>
  <si>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</si>
  <si>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</si>
  <si>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</si>
  <si>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</si>
  <si>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</si>
  <si>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</si>
  <si>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</si>
  <si>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</si>
  <si>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</si>
  <si>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</si>
  <si>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</si>
  <si>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</si>
  <si>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</si>
  <si>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</si>
  <si>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</si>
  <si>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</si>
  <si>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</si>
  <si>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</si>
  <si>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</si>
  <si>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</si>
  <si>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</si>
  <si>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</si>
  <si>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</si>
  <si>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</si>
  <si>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</si>
  <si>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</si>
  <si>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</si>
  <si>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</si>
  <si>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</si>
  <si>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</si>
  <si>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</si>
  <si>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</si>
  <si>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</si>
  <si>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</si>
  <si>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</si>
  <si>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</si>
  <si>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</si>
  <si>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</si>
  <si>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</si>
  <si>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</si>
  <si>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</si>
  <si>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</si>
  <si>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</si>
  <si>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</si>
  <si>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</si>
  <si>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</si>
  <si>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</si>
  <si>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</si>
  <si>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</si>
  <si>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</si>
  <si>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</si>
  <si>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</si>
  <si>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</si>
  <si>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</si>
  <si>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</si>
  <si>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</si>
  <si>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</si>
  <si>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</si>
  <si>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</si>
  <si>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</si>
  <si>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</si>
  <si>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</si>
  <si>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</si>
  <si>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</si>
  <si>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</si>
  <si>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</si>
  <si>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</si>
  <si>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</si>
  <si>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</si>
  <si>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</si>
  <si>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</si>
  <si>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</si>
  <si>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</si>
  <si>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</si>
  <si>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</si>
  <si>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</si>
  <si>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</si>
  <si>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</si>
  <si>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</si>
  <si>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</si>
  <si>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</si>
  <si>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</si>
  <si>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</si>
  <si>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</si>
  <si>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</si>
  <si>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</si>
  <si>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</si>
  <si>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</si>
  <si>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</si>
  <si>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</si>
  <si>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</si>
  <si>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</si>
  <si>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</si>
  <si>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</si>
  <si>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</si>
  <si>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</si>
  <si>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</si>
  <si>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</si>
  <si>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</si>
  <si>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</si>
  <si>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</si>
  <si>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</si>
  <si>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</si>
  <si>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</si>
  <si>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</si>
  <si>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</si>
  <si>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</si>
  <si>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</si>
  <si>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</si>
  <si>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</si>
  <si>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</si>
  <si>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</si>
  <si>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</si>
  <si>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</si>
  <si>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</si>
  <si>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</si>
  <si>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</si>
  <si>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</si>
  <si>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</si>
  <si>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</si>
  <si>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</si>
  <si>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</si>
  <si>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</si>
  <si>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</si>
  <si>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</si>
  <si>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</si>
  <si>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</si>
  <si>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</si>
  <si>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</si>
  <si>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</si>
  <si>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</si>
  <si>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</si>
  <si>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</si>
  <si>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</si>
  <si>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</si>
  <si>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</si>
  <si>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</si>
  <si>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</si>
  <si>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</si>
  <si>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</si>
  <si>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</si>
  <si>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</si>
  <si>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</si>
  <si>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</si>
  <si>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</si>
  <si>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</si>
  <si>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</si>
  <si>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</si>
  <si>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</si>
  <si>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</si>
  <si>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</si>
  <si>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</si>
  <si>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</si>
  <si>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</si>
  <si>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</si>
  <si>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</si>
  <si>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</si>
  <si>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</si>
  <si>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</si>
  <si>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</si>
  <si>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</si>
  <si>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</si>
  <si>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</si>
  <si>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</si>
  <si>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</si>
  <si>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</si>
  <si>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</si>
  <si>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</si>
  <si>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</si>
  <si>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</si>
  <si>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</si>
  <si>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</si>
  <si>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</si>
  <si>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</si>
  <si>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</si>
  <si>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</si>
  <si>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</si>
  <si>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</si>
  <si>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</si>
  <si>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</si>
  <si>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</si>
  <si>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</si>
  <si>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</si>
  <si>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</si>
  <si>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</si>
  <si>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</si>
  <si>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</si>
  <si>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</si>
  <si>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</si>
  <si>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</si>
  <si>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</si>
  <si>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</si>
  <si>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</si>
  <si>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</si>
  <si>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</si>
  <si>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</si>
  <si>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</si>
  <si>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</si>
  <si>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</si>
  <si>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</si>
  <si>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</si>
  <si>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</si>
  <si>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</si>
  <si>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</si>
  <si>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</si>
  <si>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</si>
  <si>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</si>
  <si>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</si>
  <si>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</si>
  <si>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</si>
  <si>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</si>
  <si>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</si>
  <si>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</si>
  <si>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</si>
  <si>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</si>
  <si>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</si>
  <si>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</si>
  <si>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</si>
  <si>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</si>
  <si>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</si>
  <si>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</si>
  <si>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</si>
  <si>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</si>
  <si>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</si>
  <si>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</si>
  <si>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</si>
  <si>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</si>
  <si>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</si>
  <si>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</si>
  <si>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</si>
  <si>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</si>
  <si>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</si>
  <si>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</si>
  <si>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</si>
  <si>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</si>
  <si>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</si>
  <si>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</si>
  <si>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</si>
  <si>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</si>
  <si>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</si>
  <si>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</si>
  <si>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</si>
  <si>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</si>
  <si>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</si>
  <si>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</si>
  <si>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</si>
  <si>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</si>
  <si>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</si>
  <si>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</si>
  <si>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</si>
  <si>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</si>
  <si>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</si>
  <si>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</si>
  <si>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</si>
  <si>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</si>
  <si>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</si>
  <si>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</si>
  <si>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</si>
  <si>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</si>
  <si>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</si>
  <si>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</si>
  <si>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</si>
  <si>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</si>
  <si>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</si>
  <si>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</si>
  <si>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</si>
  <si>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</si>
  <si>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</si>
  <si>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</si>
  <si>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</si>
  <si>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</si>
  <si>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</si>
  <si>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</si>
  <si>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</si>
  <si>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</si>
  <si>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</si>
  <si>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</si>
  <si>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</si>
  <si>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</si>
  <si>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</si>
  <si>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</si>
  <si>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</si>
  <si>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</si>
  <si>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</si>
  <si>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</si>
  <si>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</si>
  <si>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</si>
  <si>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</si>
  <si>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</si>
  <si>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</si>
  <si>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</si>
  <si>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</si>
  <si>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</si>
  <si>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</si>
  <si>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</si>
  <si>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</si>
  <si>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</si>
  <si>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</si>
  <si>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</si>
  <si>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</si>
  <si>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</si>
  <si>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</si>
  <si>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</si>
  <si>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</si>
  <si>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</si>
  <si>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</si>
  <si>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</si>
  <si>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</si>
  <si>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</si>
  <si>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</si>
  <si>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</si>
  <si>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</si>
  <si>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</si>
  <si>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</si>
  <si>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</si>
  <si>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</si>
  <si>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</si>
  <si>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</si>
  <si>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</si>
  <si>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</si>
  <si>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</si>
  <si>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</si>
  <si>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</si>
  <si>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</si>
  <si>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</si>
  <si>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</si>
  <si>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</si>
  <si>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</si>
  <si>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</si>
  <si>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</si>
  <si>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</si>
  <si>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</si>
  <si>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</si>
  <si>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</si>
  <si>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</si>
  <si>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</si>
  <si>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</si>
  <si>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</si>
  <si>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</si>
  <si>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</si>
  <si>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</si>
  <si>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</si>
  <si>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</si>
  <si>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</si>
  <si>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</si>
  <si>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</si>
  <si>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</si>
  <si>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</si>
  <si>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</si>
  <si>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</si>
  <si>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</si>
  <si>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</si>
  <si>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</si>
  <si>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</si>
  <si>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</si>
  <si>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</si>
  <si>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</si>
  <si>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</si>
  <si>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</si>
  <si>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</si>
  <si>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</si>
  <si>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</si>
  <si>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</si>
  <si>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</si>
  <si>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</si>
  <si>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</si>
  <si>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</si>
  <si>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</si>
  <si>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</si>
  <si>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</si>
  <si>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</si>
  <si>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</si>
  <si>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</si>
  <si>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</si>
  <si>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</si>
  <si>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</si>
  <si>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</si>
  <si>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</si>
  <si>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</si>
  <si>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</si>
  <si>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</si>
  <si>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</si>
  <si>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</si>
  <si>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</si>
  <si>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</si>
  <si>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</si>
  <si>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</si>
  <si>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</si>
  <si>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</si>
  <si>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</si>
  <si>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</si>
  <si>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</si>
  <si>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</si>
  <si>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</si>
  <si>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</si>
  <si>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</si>
  <si>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</si>
  <si>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</si>
  <si>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</si>
  <si>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</si>
  <si>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</si>
  <si>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</si>
  <si>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</si>
  <si>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</si>
  <si>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</si>
  <si>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</si>
  <si>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</si>
  <si>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</si>
  <si>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</si>
  <si>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</si>
  <si>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</si>
  <si>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</si>
  <si>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</si>
  <si>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</si>
  <si>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</si>
  <si>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</si>
  <si>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</si>
  <si>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</si>
  <si>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</si>
  <si>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</si>
  <si>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</si>
  <si>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</si>
  <si>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</si>
  <si>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</si>
  <si>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</si>
  <si>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</si>
  <si>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</si>
  <si>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</si>
  <si>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</si>
  <si>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</si>
  <si>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</si>
  <si>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</si>
  <si>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</si>
  <si>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</si>
  <si>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</si>
  <si>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</si>
  <si>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</si>
  <si>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</si>
  <si>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</si>
  <si>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</si>
  <si>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</si>
  <si>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</si>
  <si>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</si>
  <si>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</si>
  <si>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</si>
  <si>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</si>
  <si>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</si>
  <si>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</si>
  <si>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</si>
  <si>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</si>
  <si>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</si>
  <si>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</si>
  <si>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</si>
  <si>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</si>
  <si>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</si>
  <si>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</si>
  <si>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</si>
  <si>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</si>
  <si>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</si>
  <si>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</si>
  <si>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</si>
  <si>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</si>
  <si>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</si>
  <si>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</si>
  <si>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</si>
  <si>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</si>
  <si>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</si>
  <si>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</si>
  <si>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</si>
  <si>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</si>
  <si>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</si>
  <si>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</si>
  <si>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</si>
  <si>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</si>
  <si>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</si>
  <si>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</si>
  <si>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</si>
  <si>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</si>
  <si>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</si>
  <si>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</si>
  <si>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</si>
  <si>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</si>
  <si>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</si>
  <si>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</si>
  <si>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</si>
  <si>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</si>
  <si>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</si>
  <si>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</si>
  <si>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</si>
  <si>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</si>
  <si>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</si>
  <si>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</si>
  <si>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</si>
  <si>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</si>
  <si>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</si>
  <si>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</si>
  <si>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</si>
  <si>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</si>
  <si>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</si>
  <si>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</si>
  <si>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</si>
  <si>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</si>
  <si>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</si>
  <si>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</si>
  <si>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</si>
  <si>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</si>
  <si>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</si>
  <si>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</si>
  <si>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</si>
  <si>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</si>
  <si>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</si>
  <si>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</si>
  <si>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</si>
  <si>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</si>
  <si>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</si>
  <si>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</si>
  <si>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</si>
  <si>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</si>
  <si>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</si>
  <si>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</si>
  <si>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</si>
  <si>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</si>
  <si>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</si>
  <si>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</si>
  <si>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</si>
  <si>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</si>
  <si>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</si>
  <si>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</si>
  <si>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</si>
  <si>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</si>
  <si>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</si>
  <si>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</si>
  <si>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</si>
  <si>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</si>
  <si>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</si>
  <si>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</si>
  <si>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</si>
  <si>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</si>
  <si>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</si>
  <si>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</si>
  <si>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</si>
  <si>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</si>
  <si>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</si>
  <si>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</si>
  <si>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</si>
  <si>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</si>
  <si>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</si>
  <si>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</si>
  <si>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</si>
  <si>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</si>
  <si>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</si>
  <si>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</si>
  <si>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</si>
  <si>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</si>
  <si>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</si>
  <si>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</si>
  <si>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</si>
  <si>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</si>
  <si>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</si>
  <si>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</si>
  <si>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</si>
  <si>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</si>
  <si>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</si>
  <si>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</si>
  <si>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</si>
  <si>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</si>
  <si>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</si>
  <si>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</si>
  <si>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</si>
  <si>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</si>
  <si>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</si>
  <si>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</si>
  <si>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</si>
  <si>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</si>
  <si>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</si>
  <si>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</si>
  <si>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</si>
  <si>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</si>
  <si>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</si>
  <si>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</si>
  <si>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</si>
  <si>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</si>
  <si>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</si>
  <si>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</si>
  <si>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</si>
  <si>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</si>
  <si>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</si>
  <si>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</si>
  <si>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</si>
  <si>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</si>
  <si>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</si>
  <si>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</si>
  <si>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</si>
  <si>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</si>
  <si>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</si>
  <si>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</si>
  <si>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</si>
  <si>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</si>
  <si>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</si>
  <si>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</si>
  <si>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</si>
  <si>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</si>
  <si>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</si>
  <si>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</si>
  <si>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</si>
  <si>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</si>
  <si>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</si>
  <si>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</si>
  <si>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</si>
  <si>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</si>
  <si>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</si>
  <si>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</si>
  <si>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</si>
  <si>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</si>
  <si>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</si>
  <si>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</si>
  <si>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</si>
  <si>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</si>
  <si>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</si>
  <si>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</si>
  <si>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</si>
  <si>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</si>
  <si>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</si>
  <si>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</si>
  <si>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</si>
  <si>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</si>
  <si>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</si>
  <si>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</si>
  <si>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</si>
  <si>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</si>
  <si>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</si>
  <si>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</si>
  <si>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</si>
  <si>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</si>
  <si>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</si>
  <si>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</si>
  <si>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</si>
  <si>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</si>
  <si>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</si>
  <si>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</si>
  <si>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</si>
  <si>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</si>
  <si>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</si>
  <si>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</si>
  <si>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</si>
  <si>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</si>
  <si>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</si>
  <si>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</si>
  <si>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</si>
  <si>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</si>
  <si>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</si>
  <si>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</si>
  <si>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</si>
  <si>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</si>
  <si>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</si>
  <si>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</si>
  <si>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</si>
  <si>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</si>
  <si>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</si>
  <si>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</si>
  <si>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</si>
  <si>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</si>
  <si>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</si>
  <si>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</si>
  <si>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</si>
  <si>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</si>
  <si>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</si>
  <si>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</si>
  <si>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</si>
  <si>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</si>
  <si>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</si>
  <si>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</si>
  <si>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</si>
  <si>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</si>
  <si>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</si>
  <si>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</si>
  <si>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</si>
  <si>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</si>
  <si>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</si>
  <si>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</si>
  <si>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</si>
  <si>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</si>
  <si>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</si>
  <si>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</si>
  <si>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</si>
  <si>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</si>
  <si>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</si>
  <si>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</si>
  <si>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</si>
  <si>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</si>
  <si>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</si>
  <si>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</si>
  <si>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</si>
  <si>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</si>
  <si>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</si>
  <si>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</si>
  <si>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</si>
  <si>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</si>
  <si>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</si>
  <si>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</si>
  <si>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</si>
  <si>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</si>
  <si>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</si>
  <si>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</si>
  <si>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</si>
  <si>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</si>
  <si>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</si>
  <si>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</si>
  <si>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</si>
  <si>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</si>
  <si>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</si>
  <si>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</si>
  <si>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</si>
  <si>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</si>
  <si>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</si>
  <si>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</si>
  <si>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</si>
  <si>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</si>
  <si>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</si>
  <si>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</si>
  <si>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</si>
  <si>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</si>
  <si>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</si>
  <si>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</si>
  <si>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</si>
  <si>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</si>
  <si>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</si>
  <si>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</si>
  <si>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</si>
  <si>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</si>
  <si>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</si>
  <si>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</si>
  <si>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</si>
  <si>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</si>
  <si>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</si>
  <si>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</si>
  <si>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</si>
  <si>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</si>
  <si>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</si>
  <si>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</si>
  <si>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</si>
  <si>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</si>
  <si>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</si>
  <si>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</si>
  <si>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</si>
  <si>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</si>
  <si>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</si>
  <si>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</si>
  <si>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</si>
  <si>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</si>
  <si>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</si>
  <si>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</si>
  <si>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</si>
  <si>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</si>
  <si>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</si>
  <si>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</si>
  <si>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</si>
  <si>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</si>
  <si>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</si>
  <si>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</si>
  <si>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</si>
  <si>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</si>
  <si>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</si>
  <si>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</si>
  <si>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</si>
  <si>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</si>
  <si>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</si>
  <si>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</si>
  <si>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</si>
  <si>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</si>
  <si>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</si>
  <si>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</si>
  <si>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</si>
  <si>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</si>
  <si>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</si>
  <si>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</si>
  <si>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</si>
  <si>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</si>
  <si>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</si>
  <si>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</si>
  <si>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</si>
  <si>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</si>
  <si>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</si>
  <si>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</si>
  <si>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</si>
  <si>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</si>
  <si>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</si>
  <si>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</si>
  <si>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</si>
  <si>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</si>
  <si>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</si>
  <si>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</si>
  <si>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</si>
  <si>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</si>
  <si>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</si>
  <si>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</si>
  <si>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</si>
  <si>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</si>
  <si>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</si>
  <si>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</si>
  <si>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</si>
  <si>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</si>
  <si>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</si>
  <si>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</si>
  <si>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</si>
  <si>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</si>
  <si>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</si>
  <si>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</si>
  <si>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</si>
  <si>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</si>
  <si>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</si>
  <si>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</si>
  <si>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</si>
  <si>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</si>
  <si>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</si>
  <si>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</si>
  <si>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</si>
  <si>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</si>
  <si>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</si>
  <si>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</si>
  <si>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</si>
  <si>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</si>
  <si>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</si>
  <si>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</si>
  <si>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</si>
  <si>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</si>
  <si>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</si>
  <si>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</si>
  <si>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</si>
  <si>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</si>
  <si>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</si>
  <si>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</si>
  <si>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</si>
  <si>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</si>
  <si>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</si>
  <si>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</si>
  <si>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</si>
  <si>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</si>
  <si>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</si>
  <si>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</si>
  <si>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</si>
  <si>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</si>
  <si>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</si>
  <si>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</si>
  <si>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</si>
  <si>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</si>
  <si>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</si>
  <si>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</si>
  <si>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</si>
  <si>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</si>
  <si>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</si>
  <si>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</si>
  <si>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</si>
  <si>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</si>
  <si>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</si>
  <si>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</si>
  <si>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</si>
  <si>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</si>
  <si>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</si>
  <si>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</si>
  <si>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</si>
  <si>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</si>
  <si>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</si>
  <si>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</si>
  <si>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</si>
  <si>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</si>
  <si>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</si>
  <si>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</si>
  <si>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</si>
  <si>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</si>
  <si>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</si>
  <si>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</si>
  <si>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</si>
  <si>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</si>
  <si>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</si>
  <si>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</si>
  <si>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</si>
  <si>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</si>
  <si>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</si>
  <si>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</si>
  <si>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</si>
  <si>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</si>
  <si>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</si>
  <si>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</si>
  <si>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</si>
  <si>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</si>
  <si>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</si>
  <si>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</si>
  <si>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</si>
  <si>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</si>
  <si>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</si>
  <si>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</si>
  <si>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</si>
  <si>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</si>
  <si>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</si>
  <si>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</si>
  <si>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</si>
  <si>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</si>
  <si>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</si>
  <si>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</si>
  <si>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</si>
  <si>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</si>
  <si>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</si>
  <si>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</si>
  <si>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</si>
  <si>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</si>
  <si>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</si>
  <si>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</si>
  <si>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</si>
  <si>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</si>
  <si>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</si>
  <si>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</si>
  <si>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</si>
  <si>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</si>
  <si>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</si>
  <si>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</si>
  <si>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</si>
  <si>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</si>
  <si>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</si>
  <si>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</si>
  <si>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</si>
  <si>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</si>
  <si>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</si>
  <si>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</si>
  <si>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</si>
  <si>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</si>
  <si>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</si>
  <si>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</si>
  <si>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</si>
  <si>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</si>
  <si>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</si>
  <si>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</si>
  <si>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</si>
  <si>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</si>
  <si>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</si>
  <si>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</si>
  <si>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</si>
  <si>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</si>
  <si>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</si>
  <si>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</si>
  <si>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</si>
  <si>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</si>
  <si>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</si>
  <si>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</si>
  <si>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</si>
  <si>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</si>
  <si>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</si>
  <si>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</si>
  <si>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</si>
  <si>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</si>
  <si>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</si>
  <si>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</si>
  <si>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</si>
  <si>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</si>
  <si>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</si>
  <si>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</si>
  <si>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</si>
  <si>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</si>
  <si>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</si>
  <si>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</si>
  <si>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</si>
  <si>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</si>
  <si>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</si>
  <si>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</si>
  <si>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</si>
  <si>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</si>
  <si>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</si>
  <si>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</si>
  <si>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</si>
  <si>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</si>
  <si>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</si>
  <si>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</si>
  <si>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</si>
  <si>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</si>
  <si>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</si>
  <si>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</si>
  <si>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</si>
  <si>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</si>
  <si>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</si>
  <si>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</si>
  <si>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</si>
  <si>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</si>
  <si>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</si>
  <si>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</si>
  <si>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</si>
  <si>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</si>
  <si>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</si>
  <si>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</si>
  <si>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</si>
  <si>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</si>
  <si>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</si>
  <si>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</si>
  <si>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</si>
  <si>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</si>
  <si>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</si>
  <si>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</si>
  <si>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</si>
  <si>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</si>
  <si>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</si>
  <si>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</si>
  <si>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</si>
  <si>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</si>
  <si>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</si>
  <si>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</si>
  <si>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</si>
  <si>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</si>
  <si>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</si>
  <si>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</si>
  <si>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</si>
  <si>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</si>
  <si>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</si>
  <si>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</si>
  <si>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</si>
  <si>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</si>
  <si>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</si>
  <si>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</si>
  <si>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</si>
  <si>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</si>
  <si>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</si>
  <si>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</si>
  <si>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</si>
  <si>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</si>
  <si>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</si>
  <si>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</si>
  <si>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</si>
  <si>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</si>
  <si>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</si>
  <si>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</si>
  <si>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</si>
  <si>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</si>
  <si>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</si>
  <si>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</si>
  <si>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</si>
  <si>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</si>
  <si>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</si>
  <si>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</si>
  <si>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</si>
  <si>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</si>
  <si>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</si>
  <si>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</si>
  <si>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</si>
  <si>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</si>
  <si>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</si>
  <si>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</si>
  <si>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</si>
  <si>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</si>
  <si>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</si>
  <si>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</si>
  <si>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</si>
  <si>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</si>
  <si>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</si>
  <si>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</si>
  <si>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</si>
  <si>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</si>
  <si>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</si>
  <si>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</si>
  <si>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</si>
  <si>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</si>
  <si>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</si>
  <si>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</si>
  <si>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</si>
  <si>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</si>
  <si>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</si>
  <si>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</si>
  <si>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</si>
  <si>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</si>
  <si>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</si>
  <si>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</si>
  <si>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</si>
  <si>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</si>
  <si>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</si>
  <si>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</si>
  <si>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</si>
  <si>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</si>
  <si>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</si>
  <si>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</si>
  <si>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</si>
  <si>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</si>
  <si>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</si>
  <si>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</si>
  <si>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</si>
  <si>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</si>
  <si>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</si>
  <si>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</si>
  <si>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</si>
  <si>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</si>
  <si>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</si>
  <si>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</si>
  <si>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</si>
  <si>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</si>
  <si>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</si>
  <si>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</si>
  <si>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</si>
  <si>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</si>
  <si>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</si>
  <si>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</si>
  <si>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</si>
  <si>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</si>
  <si>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</si>
  <si>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</si>
  <si>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</si>
  <si>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</si>
  <si>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</si>
  <si>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</si>
  <si>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</si>
  <si>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</si>
  <si>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</si>
  <si>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</si>
  <si>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</si>
  <si>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</si>
  <si>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</si>
  <si>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</si>
  <si>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</si>
  <si>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</si>
  <si>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</si>
  <si>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</si>
  <si>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</si>
  <si>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</si>
  <si>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</si>
  <si>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</si>
  <si>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</si>
  <si>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</si>
  <si>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</si>
  <si>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</si>
  <si>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</si>
  <si>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</si>
  <si>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</si>
  <si>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</si>
  <si>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</si>
  <si>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</si>
  <si>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</si>
  <si>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</si>
  <si>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</si>
  <si>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</si>
  <si>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</si>
  <si>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</si>
  <si>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</si>
  <si>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</si>
  <si>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</si>
  <si>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</si>
  <si>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</si>
  <si>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</si>
  <si>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</si>
  <si>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</si>
  <si>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</si>
  <si>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</si>
  <si>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</si>
  <si>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</si>
  <si>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</si>
  <si>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</si>
  <si>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</si>
  <si>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</si>
  <si>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</si>
  <si>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</si>
  <si>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</si>
  <si>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</si>
  <si>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</si>
  <si>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</si>
  <si>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</si>
  <si>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</si>
  <si>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</si>
  <si>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</si>
  <si>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</si>
  <si>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</si>
  <si>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</si>
  <si>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</si>
  <si>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</si>
  <si>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</si>
  <si>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</si>
  <si>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</si>
  <si>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</si>
  <si>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</si>
  <si>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</si>
  <si>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</si>
  <si>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</si>
  <si>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</si>
  <si>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</si>
  <si>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</si>
  <si>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</si>
  <si>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</si>
  <si>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</si>
  <si>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</si>
  <si>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</si>
  <si>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</si>
  <si>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</si>
  <si>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</si>
  <si>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</si>
  <si>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</si>
  <si>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</si>
  <si>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</si>
  <si>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</si>
  <si>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</si>
  <si>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</si>
  <si>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</si>
  <si>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</si>
  <si>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</si>
  <si>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</si>
  <si>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</si>
  <si>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</si>
  <si>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</si>
  <si>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</si>
  <si>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</si>
  <si>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</si>
  <si>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</si>
  <si>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</si>
  <si>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</si>
  <si>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</si>
  <si>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</si>
  <si>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</si>
  <si>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</si>
  <si>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</si>
  <si>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</si>
  <si>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</si>
  <si>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</si>
  <si>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</si>
  <si>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</si>
  <si>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</si>
  <si>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</si>
  <si>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</si>
  <si>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</si>
  <si>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</si>
  <si>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</si>
  <si>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</si>
  <si>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</si>
  <si>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</si>
  <si>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</si>
  <si>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</si>
  <si>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</si>
  <si>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</si>
  <si>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</si>
  <si>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</si>
  <si>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</si>
  <si>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</si>
  <si>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</si>
  <si>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</si>
  <si>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</si>
  <si>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</si>
  <si>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</si>
  <si>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</si>
  <si>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</si>
  <si>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</si>
  <si>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</si>
  <si>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</si>
  <si>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</si>
  <si>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</si>
  <si>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</si>
  <si>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</si>
  <si>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</si>
  <si>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</si>
  <si>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</si>
  <si>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</si>
  <si>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</si>
  <si>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</si>
  <si>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</si>
  <si>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</si>
  <si>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</si>
  <si>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</si>
  <si>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</si>
  <si>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</si>
  <si>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</si>
  <si>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</si>
  <si>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</si>
  <si>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</si>
  <si>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</si>
  <si>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</si>
  <si>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</si>
  <si>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</si>
  <si>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</si>
  <si>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</si>
  <si>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</si>
  <si>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</si>
  <si>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</si>
  <si>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</si>
  <si>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</si>
  <si>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</si>
  <si>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</si>
  <si>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</si>
  <si>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</si>
  <si>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</si>
  <si>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</si>
  <si>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</si>
  <si>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</si>
  <si>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</si>
  <si>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</si>
  <si>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</si>
  <si>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</si>
  <si>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</si>
  <si>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</si>
  <si>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</si>
  <si>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</si>
  <si>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</si>
  <si>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</si>
  <si>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</si>
  <si>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</si>
  <si>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</si>
  <si>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</si>
  <si>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</si>
  <si>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</si>
  <si>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</si>
  <si>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</si>
  <si>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</si>
  <si>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</si>
  <si>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</si>
  <si>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</si>
  <si>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</si>
  <si>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</si>
  <si>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</si>
  <si>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</si>
  <si>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</si>
  <si>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</si>
  <si>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</si>
  <si>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</si>
  <si>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</si>
  <si>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</si>
  <si>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</si>
  <si>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</si>
  <si>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</si>
  <si>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</si>
  <si>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</si>
  <si>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</si>
  <si>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</si>
  <si>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</si>
  <si>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</si>
  <si>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</si>
  <si>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</si>
  <si>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</si>
  <si>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</si>
  <si>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</si>
  <si>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</si>
  <si>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</si>
  <si>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</si>
  <si>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</si>
  <si>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</si>
  <si>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</si>
  <si>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</si>
  <si>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</si>
  <si>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</si>
  <si>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</si>
  <si>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</si>
  <si>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</si>
  <si>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</si>
  <si>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</si>
  <si>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</si>
  <si>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</si>
  <si>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</si>
  <si>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</si>
  <si>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</si>
  <si>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</si>
  <si>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</si>
  <si>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</si>
  <si>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</si>
  <si>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</si>
  <si>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</si>
  <si>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</si>
  <si>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</si>
  <si>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</si>
  <si>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</si>
  <si>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</si>
  <si>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</si>
  <si>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</si>
  <si>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</si>
  <si>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</si>
  <si>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</si>
  <si>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</si>
  <si>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</si>
  <si>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</si>
  <si>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</si>
  <si>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</si>
  <si>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</si>
  <si>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</si>
  <si>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</si>
  <si>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</si>
  <si>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</si>
  <si>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</si>
  <si>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</si>
  <si>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</si>
  <si>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</si>
  <si>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</si>
  <si>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</si>
  <si>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</si>
  <si>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</si>
  <si>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</si>
  <si>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</si>
  <si>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</si>
  <si>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</si>
  <si>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</si>
  <si>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</si>
  <si>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</si>
  <si>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</si>
  <si>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</si>
  <si>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</si>
  <si>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</si>
  <si>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</si>
  <si>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</si>
  <si>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</si>
  <si>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</si>
  <si>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</si>
  <si>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</si>
  <si>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</si>
  <si>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</si>
  <si>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</si>
  <si>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</si>
  <si>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</si>
  <si>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</si>
  <si>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</si>
  <si>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</si>
  <si>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</si>
  <si>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</si>
  <si>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</si>
  <si>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</si>
  <si>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</si>
  <si>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</si>
  <si>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</si>
  <si>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</si>
  <si>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</si>
  <si>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</si>
  <si>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</si>
  <si>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</si>
  <si>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</si>
  <si>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</si>
  <si>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</si>
  <si>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</si>
  <si>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</si>
  <si>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</si>
  <si>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</si>
  <si>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</si>
  <si>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</si>
  <si>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</si>
  <si>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</si>
  <si>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</si>
  <si>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</si>
  <si>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</si>
  <si>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</si>
  <si>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</si>
  <si>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</si>
  <si>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</si>
  <si>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</si>
  <si>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</si>
  <si>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</si>
  <si>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</si>
  <si>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</si>
  <si>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</si>
  <si>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</si>
  <si>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</si>
  <si>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</si>
  <si>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</si>
  <si>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</si>
  <si>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</si>
  <si>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</si>
  <si>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</si>
  <si>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</si>
  <si>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</si>
  <si>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</si>
  <si>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</si>
  <si>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</si>
  <si>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</si>
  <si>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</si>
  <si>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</si>
  <si>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</si>
  <si>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</si>
  <si>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</si>
  <si>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</si>
  <si>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</si>
  <si>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</si>
  <si>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</si>
  <si>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</si>
  <si>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</si>
  <si>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</si>
  <si>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</si>
  <si>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</si>
  <si>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</si>
  <si>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</si>
  <si>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</si>
  <si>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</si>
  <si>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</si>
  <si>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</si>
  <si>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</si>
  <si>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</si>
  <si>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</si>
  <si>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</si>
  <si>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</si>
  <si>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</si>
  <si>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</si>
  <si>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</si>
  <si>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</si>
  <si>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</si>
  <si>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</si>
  <si>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</si>
  <si>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</si>
  <si>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</si>
  <si>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</si>
  <si>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</si>
  <si>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</si>
  <si>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</si>
  <si>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</si>
  <si>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</si>
  <si>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</si>
  <si>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</si>
  <si>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</si>
  <si>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</si>
  <si>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</si>
  <si>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</si>
  <si>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</si>
  <si>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</si>
  <si>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</si>
  <si>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</si>
  <si>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</si>
  <si>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</si>
  <si>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</si>
  <si>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</si>
  <si>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</si>
  <si>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</si>
  <si>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</si>
  <si>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</si>
  <si>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</si>
  <si>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</si>
  <si>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</si>
  <si>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</si>
  <si>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</si>
  <si>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</si>
  <si>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</si>
  <si>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</si>
  <si>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</si>
  <si>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</si>
  <si>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</si>
  <si>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</si>
  <si>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</si>
  <si>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</si>
  <si>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</si>
  <si>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</si>
  <si>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</si>
  <si>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</si>
  <si>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</si>
  <si>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</si>
  <si>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</si>
  <si>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</si>
  <si>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</si>
  <si>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</si>
  <si>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</si>
  <si>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</si>
  <si>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</si>
  <si>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</si>
  <si>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</si>
  <si>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</si>
  <si>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</si>
  <si>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</si>
  <si>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</si>
  <si>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</si>
  <si>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</si>
  <si>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</si>
  <si>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</si>
  <si>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</si>
  <si>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</si>
  <si>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</si>
  <si>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</si>
  <si>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</si>
  <si>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</si>
  <si>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</si>
  <si>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</si>
  <si>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</si>
  <si>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</si>
  <si>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</si>
  <si>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</si>
  <si>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</si>
  <si>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</si>
  <si>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</si>
  <si>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</si>
  <si>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</si>
  <si>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</si>
  <si>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</si>
  <si>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</si>
  <si>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</si>
  <si>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</si>
  <si>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</si>
  <si>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</si>
  <si>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</si>
  <si>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</si>
  <si>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</si>
  <si>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</si>
  <si>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</si>
  <si>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</si>
  <si>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</si>
  <si>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</si>
  <si>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</si>
  <si>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</si>
  <si>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</si>
  <si>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</si>
  <si>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</si>
  <si>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</si>
  <si>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</si>
  <si>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</si>
  <si>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</si>
  <si>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</si>
  <si>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</si>
  <si>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</si>
  <si>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</si>
  <si>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</si>
  <si>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</si>
  <si>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</si>
  <si>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</si>
  <si>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</si>
  <si>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</si>
  <si>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</si>
  <si>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</si>
  <si>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</si>
  <si>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</si>
  <si>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</si>
  <si>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</si>
  <si>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</si>
  <si>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</si>
  <si>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</si>
  <si>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</si>
  <si>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</si>
  <si>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</si>
  <si>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</si>
  <si>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</si>
  <si>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</si>
  <si>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</si>
  <si>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</si>
  <si>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</si>
  <si>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</si>
  <si>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</si>
  <si>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</si>
  <si>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</si>
  <si>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</si>
  <si>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</si>
  <si>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</si>
  <si>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</si>
  <si>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</si>
  <si>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</si>
  <si>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</si>
  <si>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</si>
  <si>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</si>
  <si>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</si>
  <si>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</si>
  <si>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</si>
  <si>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</si>
  <si>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</si>
  <si>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</si>
  <si>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</si>
  <si>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</si>
  <si>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</si>
  <si>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</si>
  <si>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</si>
  <si>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</si>
  <si>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</si>
  <si>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</si>
  <si>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</si>
  <si>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</si>
  <si>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</si>
  <si>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</si>
  <si>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</si>
  <si>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</si>
  <si>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</si>
  <si>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</si>
  <si>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</si>
  <si>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</si>
  <si>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</si>
  <si>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</si>
  <si>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</si>
  <si>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</si>
  <si>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</si>
  <si>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</si>
  <si>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</si>
  <si>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</si>
  <si>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</si>
  <si>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</si>
  <si>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</si>
  <si>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</si>
  <si>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</si>
  <si>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</si>
  <si>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</si>
  <si>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</si>
  <si>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</si>
  <si>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</si>
  <si>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</si>
  <si>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</si>
  <si>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</si>
  <si>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</si>
  <si>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</si>
  <si>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</si>
  <si>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</si>
  <si>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</si>
  <si>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</si>
  <si>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</si>
  <si>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</si>
  <si>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</si>
  <si>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</si>
  <si>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</si>
  <si>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</si>
  <si>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</si>
  <si>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</si>
  <si>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</si>
  <si>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</si>
  <si>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</si>
  <si>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</si>
  <si>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</si>
  <si>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</si>
  <si>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</si>
  <si>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</si>
  <si>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</si>
  <si>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</si>
  <si>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</si>
  <si>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</si>
  <si>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</si>
  <si>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</si>
  <si>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</si>
  <si>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</si>
  <si>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</si>
  <si>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</si>
  <si>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</si>
  <si>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</si>
  <si>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</si>
  <si>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</si>
  <si>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</si>
  <si>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</si>
  <si>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</si>
  <si>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</si>
  <si>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</si>
  <si>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</si>
  <si>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</si>
  <si>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</si>
  <si>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</si>
  <si>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</si>
  <si>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</si>
  <si>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</si>
  <si>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</si>
  <si>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</si>
  <si>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</si>
  <si>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</si>
  <si>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</si>
  <si>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</si>
  <si>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</si>
  <si>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</si>
  <si>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</si>
  <si>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</si>
  <si>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</si>
  <si>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</si>
  <si>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</si>
  <si>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</si>
  <si>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</si>
  <si>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</si>
  <si>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</si>
  <si>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</si>
  <si>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</si>
  <si>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</si>
  <si>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</si>
  <si>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</si>
  <si>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</si>
  <si>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</si>
  <si>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</si>
  <si>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</si>
  <si>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</si>
  <si>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</si>
  <si>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</si>
  <si>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</si>
  <si>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</si>
  <si>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</si>
  <si>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</si>
  <si>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</si>
  <si>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</si>
  <si>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</si>
  <si>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</si>
  <si>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</si>
  <si>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</si>
  <si>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</si>
  <si>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</si>
  <si>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</si>
  <si>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</si>
  <si>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</si>
  <si>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</si>
  <si>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</si>
  <si>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</si>
  <si>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</si>
  <si>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</si>
  <si>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</si>
  <si>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</si>
  <si>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</si>
  <si>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</si>
  <si>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</si>
  <si>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</si>
  <si>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</si>
  <si>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</si>
  <si>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</si>
  <si>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</si>
  <si>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</si>
  <si>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</si>
  <si>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</si>
  <si>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</si>
  <si>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</si>
  <si>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</si>
  <si>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</si>
  <si>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</si>
  <si>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</si>
  <si>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</si>
  <si>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</si>
  <si>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</si>
  <si>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</si>
  <si>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</si>
  <si>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</si>
  <si>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</si>
  <si>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</si>
  <si>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</si>
  <si>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</si>
  <si>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</si>
  <si>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</si>
  <si>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</si>
  <si>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</si>
  <si>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</si>
  <si>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</si>
  <si>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</si>
  <si>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</si>
  <si>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</si>
  <si>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</si>
  <si>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</si>
  <si>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</si>
  <si>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</si>
  <si>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</si>
  <si>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</si>
  <si>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</si>
  <si>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</si>
  <si>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</si>
  <si>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</si>
  <si>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</si>
  <si>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</si>
  <si>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</si>
  <si>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</si>
  <si>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</si>
  <si>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</si>
  <si>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</si>
  <si>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</si>
  <si>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</si>
  <si>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</si>
  <si>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</si>
  <si>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</si>
  <si>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</si>
  <si>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</si>
  <si>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</si>
  <si>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</si>
  <si>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</si>
  <si>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</si>
  <si>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</si>
  <si>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PCM-20251203-00001241</t>
  </si>
  <si>
    <t>Security not allowed to enter. As per security power cut  ( Durrat Al Riyadh) management due to payment issues</t>
  </si>
  <si>
    <t>PCM-20251203-00001135</t>
  </si>
  <si>
    <t>Team infront on building and will try to connect PG 
SCECO Working on transformer problems with no current estimate time to solve it</t>
  </si>
  <si>
    <t>PCM-20251203-00001636</t>
  </si>
  <si>
    <t>PCM-20251203-00001667</t>
  </si>
  <si>
    <t>ETA 20 min</t>
  </si>
  <si>
    <t xml:space="preserve"> PCM-20250215-00000830 </t>
  </si>
  <si>
    <t>LTE site still down and  site located in aramco area access issue need special permission</t>
  </si>
  <si>
    <t>PCM-20251203-00001596</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</si>
  <si>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</si>
  <si>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</si>
  <si>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</si>
  <si>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</si>
  <si>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</si>
  <si>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</si>
  <si>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</si>
  <si>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</si>
  <si>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</si>
  <si>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PCM-20251203-00001631</t>
  </si>
  <si>
    <t>Emergency</t>
  </si>
  <si>
    <t>team on the way need 30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</si>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</sst>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3" fillId="12"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5" dataDxfId="154" headerRowBorderDxfId="152" tableBorderDxfId="153" totalsRowBorderDxfId="151">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4" totalsRowShown="0" headerRowDxfId="46" dataDxfId="45" headerRowBorderDxfId="43" tableBorderDxfId="44" totalsRowBorderDxfId="42">
  <autoFilter ref="A1:L2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3" totalsRowShown="0" headerRowDxfId="13" tableBorderDxfId="12">
  <autoFilter ref="A1:L43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331.81914201389009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45994.767567939816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45994.767567939816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45994.767567939816</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45994.767567939816</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45994.767567939816</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45994.767567939816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45994.767567939816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45994.767567939816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45994.767567939816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45994.767567939816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45994.767567939816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45994.767567939816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45994.767567939816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45994.767567939816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45994.767567939816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45994.767567939816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45994.767567939816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45994.767567939816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45994.767567939816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45994.767567939816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45994.767567939816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45994.767567939816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45994.767567939816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45994.767567939816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45994.767567939816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45994.767567939816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45994.767567939816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45994.767567939816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45994.767567939816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45994.767567939816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45994.767567939816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45994.767567939816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45994.767567939816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45994.767567939816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45994.767567939816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45994.767567939816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45994.767567939816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45994.767567939816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45994.767567939816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45994.767567939816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45994.767567939816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45994.767567939816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45994.767567939816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45994.767567939816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45994.767567939816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45994.767567939816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45994.767567939816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45994.767567939816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45994.767567939816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45994.767567939816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45994.767567939816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45994.767567939816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45994.767567939816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45994.767567939816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45994.767567939816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45994.767567939816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45994.767567939816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45994.767567939816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45994.767567939816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45994.767567939816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45994.767567939816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45994.767567939816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45994.767567939816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45994.767567939816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45994.767567939816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45994.767567939816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45994.767567939816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45994.767567939816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45994.767567939816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45994.767567939816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45994.767567939816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45994.767567939816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45994.767567939816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45994.767567939816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45994.767567939816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45994.767567939816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45994.767567939816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45994.767567939816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45994.767567939816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45994.767567939816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45994.767567939816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45994.767567939816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45994.767567939816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45994.767567939816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45994.767567939816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45994.767567939816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45994.767567939816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45994.767567939816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45994.767567939816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45994.767567939816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45994.767567939816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45994.767567939816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45994.767567939816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45994.767567939816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45994.767567939816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45994.767567939816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45994.767567939816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45994.767567939816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45994.767567939816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45994.767567939816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45994.767567939816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45994.767567939816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45994.767567939816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45994.767567939816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45994.767567939816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45994.767567939816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45994.767567939816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45994.767567939816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45994.767567939816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45994.767567939816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45994.767567939816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45994.767567939816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45994.767567939816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45994.767567939816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45994.767567939816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45994.767567939816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45994.767567939816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45994.767567939816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45994.767567939816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45994.767567939816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45994.767567939816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45994.767567939816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45994.767567939816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45994.767567939816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45994.767567939816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45994.767567939816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45994.767567939816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45994.767567939816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45994.767567939816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45994.767567939816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45994.767567939816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45994.767567939816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45994.767567939816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45994.767567939816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45994.767567939816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45994.767567939816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45994.767567939816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45994.767567939816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45994.767567939816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45994.767567939816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45994.767567939816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45994.767567939816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45994.767567939816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45994.767567939816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45994.767567939816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45994.767567939816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45994.767567939816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45994.767567939816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45994.767567939816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45994.767567939816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45994.767567939816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45994.767567939816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45994.767567939816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45994.767567939816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45994.767567939816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45994.767567939816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45994.767567939816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45994.767567939816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45994.767567939816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45994.767567939816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45994.767567939816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45994.767567939816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45994.767567939816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45994.767567939816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45994.767567939816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45994.767567939816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45994.767567939816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45994.767567939816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45994.767567939816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45994.767567939816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45994.767567939816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45994.767567939816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45994.767567939816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45994.767567939816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45994.767567939816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45994.767567939816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45994.767567939816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45994.767567939816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45994.767567939816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45994.767567939816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45994.767567939816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45994.767567939816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45994.767567939816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45994.767567939816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45994.767567939816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45994.767567939816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45994.767567939816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45994.767567939816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45994.767567939816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45994.767567939816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45994.767567939816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45994.767567939816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45994.767567939816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45994.767567939816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45994.767567939816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45994.767567939816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45994.767567939816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45994.767567939816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45994.767567939816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45994.767567939816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45994.767567939816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45994.767567939816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45994.767567939816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45994.767567939816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45994.767567939816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45994.767567939816</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743EA20E-C8DC-4FE2-B5D8-DBE4B23220CD}"/>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tabSelected="1"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169.76772997685475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10.380148958334757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19630</v>
      </c>
      <c r="E5" s="99" t="s">
        <v>39106</v>
      </c>
      <c r="F5" s="100">
        <v>45994.617696759262</v>
      </c>
      <c r="G5" s="101">
        <f ca="1">IFERROR(NOW()-F5,"-")</f>
        <v>0.14987118055432802</v>
      </c>
      <c r="H5" s="100">
        <v>45994.611446759256</v>
      </c>
      <c r="I5" s="18" t="str">
        <f>IFERROR(VLOOKUP(D5,DB!A:F,6,0),"")</f>
        <v>SCECO</v>
      </c>
      <c r="J5" s="18" t="str">
        <f>IFERROR(VLOOKUP(D5,DB!A:G,7,0),"")</f>
        <v>Vandalized+No BB Design</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53" t="s">
        <v>39194</v>
      </c>
      <c r="B6" s="18" t="str">
        <f>IFERROR(VLOOKUP(D6,DB!A:K,11,0),"")</f>
        <v>R2</v>
      </c>
      <c r="C6" s="18">
        <v>4</v>
      </c>
      <c r="D6" s="18" t="s">
        <v>27112</v>
      </c>
      <c r="E6" s="99" t="s">
        <v>39106</v>
      </c>
      <c r="F6" s="100">
        <v>45994.571689814817</v>
      </c>
      <c r="G6" s="101">
        <f ca="1">IFERROR(NOW()-F6,"-")</f>
        <v>0.1958781249995809</v>
      </c>
      <c r="H6" s="100">
        <v>45994.656377314815</v>
      </c>
      <c r="I6" s="18" t="str">
        <f>IFERROR(VLOOKUP(D6,DB!A:F,6,0),"")</f>
        <v>SCECO</v>
      </c>
      <c r="J6" s="18" t="str">
        <f>IFERROR(VLOOKUP(D6,DB!A:G,7,0),"")</f>
        <v>Good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39196</v>
      </c>
      <c r="B7" s="18" t="str">
        <f>IFERROR(VLOOKUP(D7,DB!A:K,11,0),"")</f>
        <v>R2</v>
      </c>
      <c r="C7" s="18">
        <v>1</v>
      </c>
      <c r="D7" s="18" t="s">
        <v>26225</v>
      </c>
      <c r="E7" s="99" t="s">
        <v>39185</v>
      </c>
      <c r="F7" s="100">
        <v>45994.728668981479</v>
      </c>
      <c r="G7" s="101">
        <f ca="1">IFERROR(NOW()-F7,"-")</f>
        <v>3.8898958337085787E-2</v>
      </c>
      <c r="H7" s="100">
        <v>45994.722418981481</v>
      </c>
      <c r="I7" s="18" t="str">
        <f>IFERROR(VLOOKUP(D7,DB!A:F,6,0),"")</f>
        <v>SCECO</v>
      </c>
      <c r="J7" s="18" t="str">
        <f>IFERROR(VLOOKUP(D7,DB!A:G,7,0),"")</f>
        <v>In progress+No BB Design</v>
      </c>
      <c r="K7" s="82" t="s">
        <v>39193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t="s">
        <v>39197</v>
      </c>
      <c r="B8" s="18" t="str">
        <f>IFERROR(VLOOKUP(D8,DB!A:K,11,0),"")</f>
        <v>R2</v>
      </c>
      <c r="C8" s="18">
        <v>1</v>
      </c>
      <c r="D8" s="18" t="s">
        <v>24066</v>
      </c>
      <c r="E8" s="99" t="s">
        <v>39106</v>
      </c>
      <c r="F8" s="100">
        <v>45994.743032407408</v>
      </c>
      <c r="G8" s="101">
        <f ca="1">IFERROR(NOW()-F8,"-")</f>
        <v>2.4535532407753635E-2</v>
      </c>
      <c r="H8" s="100">
        <v>45994.73678240741</v>
      </c>
      <c r="I8" s="18" t="str">
        <f>IFERROR(VLOOKUP(D8,DB!A:F,6,0),"")</f>
        <v>Power cube</v>
      </c>
      <c r="J8" s="18" t="str">
        <f>IFERROR(VLOOKUP(D8,DB!A:G,7,0),"")</f>
        <v>Good+No BB Design</v>
      </c>
      <c r="K8" s="19" t="s">
        <v>39198</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58"/>
      <c r="E9" s="99"/>
      <c r="F9" s="100"/>
      <c r="G9" s="101">
        <f ca="1">IFERROR(NOW()-F9,"-")</f>
        <v>45994.767567939816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45994.767567939816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R2</v>
      </c>
      <c r="C11" s="18"/>
      <c r="D11" s="18" t="s">
        <v>12553</v>
      </c>
      <c r="E11" s="99"/>
      <c r="F11" s="100"/>
      <c r="G11" s="101">
        <f ca="1">IFERROR(NOW()-F11,"-")</f>
        <v>45994.767567939816</v>
      </c>
      <c r="H11" s="100"/>
      <c r="I11" s="18" t="str">
        <f>IFERROR(VLOOKUP(D11,DB!A:F,6,0),"")</f>
        <v>SCECO</v>
      </c>
      <c r="J11" s="18" t="str">
        <f>IFERROR(VLOOKUP(D11,DB!A:G,7,0),"")</f>
        <v>Dead</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45994.767567939816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45994.767567939816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45994.767567939816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45994.767567939816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45994.767567939816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45994.767567939816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45994.767567939816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45994.767567939816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45994.767567939816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45994.767567939816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45994.767567939816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45994.767567939816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45994.767567939816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45994.767567939816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45994.767567939816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45994.767567939816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45994.767567939816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45994.767567939816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45994.767567939816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45994.767567939816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45994.767567939816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45994.767567939816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45994.767567939816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45994.767567939816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45994.767567939816</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45994.767567939816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45994.767567939816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45994.767567939816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45994.767567939816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45994.767567939816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45994.767567939816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45994.767567939816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45994.767567939816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45994.767567939816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45994.767567939816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45994.767567939816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45994.767567939816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45994.767567939816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45994.767567939816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45994.767567939816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45994.767567939816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45994.767567939816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45994.767567939816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45994.767567939816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45994.767567939816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45994.767567939816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45994.767567939816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45994.767567939816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45994.767567939816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45994.767567939816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45994.767567939816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45994.767567939816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45994.767567939816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45994.767567939816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45994.767567939816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45994.767567939816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45994.767567939816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45994.767567939816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45994.767567939816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45994.767567939816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45994.767567939816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45994.767567939816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45994.767567939816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45994.767567939816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45994.767567939816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45994.767567939816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45994.767567939816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45994.767567939816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45994.767567939816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45994.767567939816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45994.767567939816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45994.767567939816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45994.767567939816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45994.767567939816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45994.767567939816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45994.767567939816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45994.767567939816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45994.767567939816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45994.767567939816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45994.767567939816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45994.767567939816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45994.767567939816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45994.767567939816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45994.767567939816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45994.767567939816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45994.767567939816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45994.767567939816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45994.767567939816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45994.767567939816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45994.767567939816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45994.767567939816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45994.767567939816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45994.767567939816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45994.767567939816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45994.767567939816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45994.767567939816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45994.767567939816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45994.767567939816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45994.767567939816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45994.767567939816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45994.767567939816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45994.767567939816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45994.767567939816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45994.767567939816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45994.767567939816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45994.767567939816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45994.767567939816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45994.767567939816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45994.767567939816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45994.767567939816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45994.767567939816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45994.767567939816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45994.767567939816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45994.767567939816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45994.767567939816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45994.767567939816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45994.767567939816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45994.767567939816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45994.767567939816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45994.767567939816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45994.767567939816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45994.767567939816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45994.767567939816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45994.767567939816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45994.767567939816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45994.767567939816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45994.767567939816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45994.767567939816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45994.767567939816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45994.767567939816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45994.767567939816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45994.767567939816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45994.767567939816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45994.767567939816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45994.767567939816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45994.767567939816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45994.767567939816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45994.767567939816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45994.767567939816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45994.767567939816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45994.767567939816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45994.767567939816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45994.767567939816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45994.767567939816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45994.767567939816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45994.767567939816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45994.767567939816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45994.767567939816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45994.767567939816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45994.767567939816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45994.767567939816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45994.767567939816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45994.767567939816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45994.767567939816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45994.767567939816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45994.767567939816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45994.767567939816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45994.767567939816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45994.767567939816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45994.767567939816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45994.767567939816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45994.767567939816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45994.767567939816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45994.767567939816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45994.767567939816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45994.767567939816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45994.767567939816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45994.767567939816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45994.767567939816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45994.767567939816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45994.767567939816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45994.767567939816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45994.767567939816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45994.767567939816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45994.767567939816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45994.767567939816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45994.767567939816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45994.767567939816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45994.767567939816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45994.767567939816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45994.767567939816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45994.767567939816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45994.767567939816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45994.767567939816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45994.767567939816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45994.767567939816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45994.767567939816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45994.767567939816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45994.767567939816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45994.767567939816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45994.767567939816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45994.767567939816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45994.767567939816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45994.767567939816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45994.767567939816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45994.767567939816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45994.767567939816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45994.767567939816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45994.767567939816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45994.767567939816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45994.767567939816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45994.767567939816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45994.767567939816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45994.767567939816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45994.767567939816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45994.767567939816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45994.767567939816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45994.767567939816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45994.767567939816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45994.767567939816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45994.767567939816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45994.767567939816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45994.767567939816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45994.767567939816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45994.767567939816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45994.767567939816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45994.767567939816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45994.767567939816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45994.767567939816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45994.767567939816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45994.767567939816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45994.767567939816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45994.767567939816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45994.767567939816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45994.767567939816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45994.767567939816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45994.767567939816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45994.767567939816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45994.767567939816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45994.767567939816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45994.767567939816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45994.767567939816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45994.767567939816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45994.767567939816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45994.767567939816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45994.767567939816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45994.767567939816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45994.767567939816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45994.767567939816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45994.767567939816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45994.767567939816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45994.767567939816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45994.767567939816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45994.767567939816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45994.767567939816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45994.767567939816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45994.767567939816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45994.767567939816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45994.767567939816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45994.767567939816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45994.767567939816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45994.767567939816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45994.767567939816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45994.767567939816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45994.767567939816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45994.767567939816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45994.767567939816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45994.767567939816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45994.767567939816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45994.767567939816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45994.767567939816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45994.767567939816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45994.767567939816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45994.767567939816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45994.767567939816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45994.767567939816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45994.767567939816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45994.767567939816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45994.767567939816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45994.767567939816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45994.767567939816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45994.767567939816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45994.767567939816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45994.767567939816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45994.767567939816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45994.767567939816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45994.767567939816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45994.767567939816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45994.767567939816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45994.767567939816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45994.767567939816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45994.767567939816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45994.767567939816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45994.767567939816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45994.767567939816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45994.767567939816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45994.767567939816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45994.767567939816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45994.767567939816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45994.767567939816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45994.767567939816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45994.767567939816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45994.767567939816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45994.767567939816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45994.767567939816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45994.767567939816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45994.767567939816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45994.767567939816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45994.767567939816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45994.767567939816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45994.767567939816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45994.767567939816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45994.767567939816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45994.767567939816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45994.767567939816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45994.767567939816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45994.767567939816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45994.767567939816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45994.767567939816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45994.767567939816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45994.767567939816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45994.767567939816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45994.767567939816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45994.767567939816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45994.767567939816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45994.767567939816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45994.767567939816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45994.767567939816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45994.767567939816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45994.767567939816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45994.767567939816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45994.767567939816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45994.767567939816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45994.767567939816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45994.767567939816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45994.767567939816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45994.767567939816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45994.767567939816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45994.767567939816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45994.767567939816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45994.767567939816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45994.767567939816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45994.767567939816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45994.767567939816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45994.767567939816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45994.767567939816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45994.767567939816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45994.767567939816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45994.767567939816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45994.767567939816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45994.767567939816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45994.767567939816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45994.767567939816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45994.767567939816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45994.767567939816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45994.767567939816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45994.767567939816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45994.767567939816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45994.767567939816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45994.767567939816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45994.767567939816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45994.767567939816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45994.767567939816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45994.767567939816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45994.767567939816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45994.767567939816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45994.767567939816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45994.767567939816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45994.767567939816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45994.767567939816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45994.767567939816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45994.767567939816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45994.767567939816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45994.767567939816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45994.767567939816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45994.767567939816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45994.767567939816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45994.767567939816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45994.767567939816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45994.767567939816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45994.767567939816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45994.767567939816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45994.767567939816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45994.767567939816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45994.767567939816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45994.767567939816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45994.767567939816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45994.767567939816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45994.767567939816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45994.767567939816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45994.767567939816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45994.767567939816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45994.767567939816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45994.767567939816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45994.767567939816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45994.767567939816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45994.767567939816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45994.767567939816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45994.767567939816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45994.767567939816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45994.767567939816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45994.767567939816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45994.767567939816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45994.767567939816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45994.767567939816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45994.767567939816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45994.767567939816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45994.767567939816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45994.767567939816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45994.767567939816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45994.767567939816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45994.767567939816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45994.767567939816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45994.767567939816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45994.767567939816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45994.767567939816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45994.767567939816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45994.767567939816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45994.767567939816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45994.767567939816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45994.767567939816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45994.767567939816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45994.767567939816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45994.767567939816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45994.767567939816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45994.767567939816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45994.767567939816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45994.767567939816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45994.767567939816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45994.767567939816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45994.767567939816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45994.767567939816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45994.767567939816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45994.767567939816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45994.767567939816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45994.767567939816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45994.767567939816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45994.767567939816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45994.767567939816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45994.767567939816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45994.767567939816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45994.767567939816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45994.767567939816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45994.767567939816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45994.767567939816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45994.767567939816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45994.767567939816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45994.767567939816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45994.767567939816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45994.767567939816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45994.767567939816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45994.767567939816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45994.767567939816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45994.767567939816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45994.767567939816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45994.767567939816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45994.767567939816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45994.767567939816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45994.767567939816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45994.767567939816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45994.767567939816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45994.767567939816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45994.767567939816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45994.767567939816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45994.767567939816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45994.767567939816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45994.767567939816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45994.767567939816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45994.767567939816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45994.767567939816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45994.767567939816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45994.767567939816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45994.767567939816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45994.767567939816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45994.767567939816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45994.767567939816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45994.767567939816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45994.767567939816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45994.767567939816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45994.767567939816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45994.767567939816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45994.767567939816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45994.767567939816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45994.767567939816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45994.767567939816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45994.767567939816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45994.767567939816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45994.767567939816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45994.767567939816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45994.767567939816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45994.767567939816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45994.767567939816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45994.767567939816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45994.767567939816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45994.767567939816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45994.767567939816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45994.767567939816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45994.767567939816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45994.767567939816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45994.767567939816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45994.767567939816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45994.767567939816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45994.767567939816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45994.767567939816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45994.767567939816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45994.767567939816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45994.767567939816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45994.767567939816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45994.767567939816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45994.767567939816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45994.767567939816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45994.767567939816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45994.767567939816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45994.767567939816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45994.767567939816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45994.767567939816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45994.767567939816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45994.767567939816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45994.767567939816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45994.767567939816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45994.767567939816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45994.767567939816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45994.767567939816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45994.767567939816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45994.767567939816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45994.767567939816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45994.767567939816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45994.767567939816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45994.767567939816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45994.767567939816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45994.767567939816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45994.767567939816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45994.767567939816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45994.767567939816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45994.767567939816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45994.767567939816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45994.767567939816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45994.767567939816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45994.767567939816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45994.767567939816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45994.767567939816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45994.767567939816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45994.767567939816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45994.767567939816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45994.767567939816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45994.767567939816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45994.767567939816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45994.767567939816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45994.767567939816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45994.767567939816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45994.767567939816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45994.767567939816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45994.767567939816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45994.767567939816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45994.767567939816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45994.767567939816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45994.767567939816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45994.767567939816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45994.767567939816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45994.767567939816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45994.767567939816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45994.767567939816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45994.767567939816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45994.767567939816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45994.767567939816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45994.767567939816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45994.767567939816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45994.767567939816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45994.767567939816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45994.767567939816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45994.767567939816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45994.767567939816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45994.767567939816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45994.767567939816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45994.767567939816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45994.767567939816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45994.767567939816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45994.767567939816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45994.767567939816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45994.767567939816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45994.767567939816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45994.767567939816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45994.767567939816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45994.767567939816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45994.767567939816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45994.767567939816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45994.767567939816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45994.767567939816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45994.767567939816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45994.767567939816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45994.767567939816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45994.767567939816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45994.767567939816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45994.767567939816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45994.767567939816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45994.767567939816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45994.767567939816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45994.767567939816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45994.767567939816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45994.767567939816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45994.767567939816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45994.767567939816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45994.767567939816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45994.767567939816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45994.767567939816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45994.767567939816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45994.767567939816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45994.767567939816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45994.767567939816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45994.767567939816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45994.767567939816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45994.767567939816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45994.767567939816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45994.767567939816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45994.767567939816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45994.767567939816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45994.767567939816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45994.767567939816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45994.767567939816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45994.767567939816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45994.767567939816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45994.767567939816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45994.767567939816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45994.767567939816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45994.767567939816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45994.767567939816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45994.767567939816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45994.767567939816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45994.767567939816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45994.767567939816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45994.767567939816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45994.767567939816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45994.767567939816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45994.767567939816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45994.767567939816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45994.767567939816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45994.767567939816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45994.767567939816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45994.767567939816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45994.767567939816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45994.767567939816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45994.767567939816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45994.767567939816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45994.767567939816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45994.767567939816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45994.767567939816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45994.767567939816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45994.767567939816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45994.767567939816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45994.767567939816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45994.767567939816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45994.767567939816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45994.767567939816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45994.767567939816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45994.767567939816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45994.767567939816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45994.767567939816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45994.767567939816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45994.767567939816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45994.767567939816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45994.767567939816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45994.767567939816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45994.767567939816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45994.767567939816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45994.767567939816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45994.767567939816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45994.767567939816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45994.767567939816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45994.767567939816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45994.767567939816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45994.767567939816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45994.767567939816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45994.767567939816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45994.767567939816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45994.767567939816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45994.767567939816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45994.767567939816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45994.767567939816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45994.767567939816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45994.767567939816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45994.767567939816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45994.767567939816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45994.767567939816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45994.767567939816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45994.767567939816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45994.767567939816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45994.767567939816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45994.767567939816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45994.767567939816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45994.767567939816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45994.767567939816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45994.767567939816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45994.767567939816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45994.767567939816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45994.767567939816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45994.767567939816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45994.767567939816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45994.767567939816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45994.767567939816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45994.767567939816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45994.767567939816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45994.767567939816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45994.767567939816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45994.767567939816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45994.767567939816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45994.767567939816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45994.767567939816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45994.767567939816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45994.767567939816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45994.767567939816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45994.767567939816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45994.767567939816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45994.767567939816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45994.767567939816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45994.767567939816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45994.767567939816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45994.767567939816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45994.767567939816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45994.767567939816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45994.767567939816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45994.767567939816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45994.767567939816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45994.767567939816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45994.767567939816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45994.767567939816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45994.767567939816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45994.767567939816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45994.767567939816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45994.767567939816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45994.767567939816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45994.767567939816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45994.767567939816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45994.767567939816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45994.767567939816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45994.767567939816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45994.767567939816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45994.767567939816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45994.767567939816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45994.767567939816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45994.767567939816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45994.767567939816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45994.767567939816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45994.767567939816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45994.767567939816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45994.767567939816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45994.767567939816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45994.767567939816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45994.767567939816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45994.767567939816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45994.767567939816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45994.767567939816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45994.767567939816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45994.767567939816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45994.767567939816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45994.767567939816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45994.767567939816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45994.767567939816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45994.767567939816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45994.767567939816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45994.767567939816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45994.767567939816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45994.767567939816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45994.767567939816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45994.767567939816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45994.767567939816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45994.767567939816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45994.767567939816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45994.767567939816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45994.767567939816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45994.767567939816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45994.767567939816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45994.767567939816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45994.767567939816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45994.767567939816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45994.767567939816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45994.767567939816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45994.767567939816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45994.767567939816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45994.767567939816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45994.767567939816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45994.767567939816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45994.767567939816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45994.767567939816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45994.767567939816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45994.767567939816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45994.767567939816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45994.767567939816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45994.767567939816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45994.767567939816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45994.767567939816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45994.767567939816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45994.767567939816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45994.767567939816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45994.767567939816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45994.767567939816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45994.767567939816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45994.767567939816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45994.767567939816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45994.767567939816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45994.767567939816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45994.767567939816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45994.767567939816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45994.767567939816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45994.767567939816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45994.767567939816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45994.767567939816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45994.767567939816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45994.767567939816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45994.767567939816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45994.767567939816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45994.767567939816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45994.767567939816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45994.767567939816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45994.767567939816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45994.767567939816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45994.767567939816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45994.767567939816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45994.767567939816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45994.767567939816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45994.767567939816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45994.767567939816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45994.767567939816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45994.767567939816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45994.767567939816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45994.767567939816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45994.767567939816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45994.767567939816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45994.767567939816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45994.767567939816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45994.767567939816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45994.767567939816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45994.767567939816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45994.767567939816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45994.767567939816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45994.767567939816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45994.767567939816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45994.767567939816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45994.767567939816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45994.767567939816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45994.767567939816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45994.767567939816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45994.767567939816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45994.767567939816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45994.767567939816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45994.767567939816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45994.767567939816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45994.767567939816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45994.767567939816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45994.767567939816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45994.767567939816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45994.767567939816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45994.767567939816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45994.767567939816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45994.767567939816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45994.767567939816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45994.767567939816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45994.767567939816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45994.767567939816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45994.767567939816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45994.767567939816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45994.767567939816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45994.767567939816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45994.767567939816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45994.767567939816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45994.767567939816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45994.767567939816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45994.767567939816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45994.767567939816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45994.767567939816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45994.767567939816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45994.767567939816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45994.767567939816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45994.767567939816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45994.767567939816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45994.767567939816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45994.767567939816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45994.767567939816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45994.767567939816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45994.767567939816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45994.767567939816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45994.767567939816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45994.767567939816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45994.767567939816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45994.767567939816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45994.767567939816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45994.767567939816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45994.767567939816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45994.767567939816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45994.767567939816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45994.767567939816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45994.767567939816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45994.767567939816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45994.767567939816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45994.767567939816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45994.767567939816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45994.767567939816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45994.767567939816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45994.767567939816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45994.767567939816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45994.767567939816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45994.767567939816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45994.767567939816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45994.767567939816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45994.767567939816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45994.767567939816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45994.767567939816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45994.767567939816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45994.767567939816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45994.767567939816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45994.767567939816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45994.767567939816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45994.767567939816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45994.767567939816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45994.767567939816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45994.767567939816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45994.767567939816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45994.767567939816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45994.767567939816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45994.767567939816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45994.767567939816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45994.767567939816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45994.767567939816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45994.767567939816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45994.767567939816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45994.767567939816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45994.767567939816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45994.767567939816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45994.767567939816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45994.767567939816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45994.767567939816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45994.767567939816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45994.767567939816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45994.767567939816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45994.767567939816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45994.767567939816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45994.767567939816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45994.767567939816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45994.767567939816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45994.767567939816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45994.767567939816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45994.767567939816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45994.767567939816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45994.767567939816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45994.767567939816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45994.767567939816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45994.767567939816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45994.767567939816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45994.767567939816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45994.767567939816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45994.767567939816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45994.767567939816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45994.767567939816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45994.767567939816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45994.767567939816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45994.767567939816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45994.767567939816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45994.767567939816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45994.767567939816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45994.767567939816</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291.28685034722002</v>
      </c>
      <c r="H2" s="92">
        <v>45703.474768518521</v>
      </c>
      <c r="I2" s="92" t="str">
        <f>IFERROR(VLOOKUP(D2,DB!A:F,6,0),"")</f>
        <v>SCECO</v>
      </c>
      <c r="J2" s="92" t="str">
        <f>IFERROR(VLOOKUP(D2,DB!A:G,7,0),"")</f>
        <v>Dead</v>
      </c>
      <c r="K2" s="94" t="s">
        <v>39200</v>
      </c>
      <c r="L2" s="88" t="str">
        <f>IFERROR(VLOOKUP(D2,DB!A:I,9,0),"")</f>
        <v>Latis</v>
      </c>
    </row>
    <row r="3" spans="1:16" ht="15" customHeight="1">
      <c r="A3" s="110" t="s">
        <v>39201</v>
      </c>
      <c r="B3" s="110" t="str">
        <f>IFERROR(VLOOKUP(D3,DB!A:K,11,0),"")</f>
        <v>R4</v>
      </c>
      <c r="C3" s="90">
        <v>1</v>
      </c>
      <c r="D3" s="88" t="s">
        <v>35271</v>
      </c>
      <c r="E3" s="91" t="s">
        <v>39106</v>
      </c>
      <c r="F3" s="154">
        <v>45994.714456018519</v>
      </c>
      <c r="G3" s="93">
        <f t="shared" ref="G3:G40" ca="1" si="0">IFERROR(NOW()-F3,"")</f>
        <v>5.3111921297386289E-2</v>
      </c>
      <c r="H3" s="92">
        <v>45994.698194444441</v>
      </c>
      <c r="I3" s="110" t="str">
        <f>IFERROR(VLOOKUP(D3,DB!A:F,6,0),"")</f>
        <v>Generator-SG</v>
      </c>
      <c r="J3" s="110" t="str">
        <f>IFERROR(VLOOKUP(D3,DB!A:G,7,0),"")</f>
        <v>Dead</v>
      </c>
      <c r="K3" s="94" t="s">
        <v>39202</v>
      </c>
      <c r="L3" s="88" t="str">
        <f>IFERROR(VLOOKUP(D3,DB!A:I,9,0),"")</f>
        <v>Latis</v>
      </c>
    </row>
    <row r="4" spans="1:16" ht="15" customHeight="1">
      <c r="A4" s="110"/>
      <c r="B4" s="110" t="str">
        <f>IFERROR(VLOOKUP(D4,DB!A:K,11,0),"")</f>
        <v/>
      </c>
      <c r="C4" s="90"/>
      <c r="D4" s="88"/>
      <c r="E4" s="91"/>
      <c r="F4" s="92"/>
      <c r="G4" s="93">
        <f t="shared" ca="1" si="0"/>
        <v>45994.767567939816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45994.767567939816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45994.767567939816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45994.767567939816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45994.767567939816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45994.767567939816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45994.767567939816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45994.767567939816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45994.767567939816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45994.767567939816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45994.767567939816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45994.767567939816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45994.767567939816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45994.767567939816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45994.767567939816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45994.767567939816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45994.767567939816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45994.767567939816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45994.767567939816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45994.767567939816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45994.767567939816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45994.767567939816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45994.767567939816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45994.767567939816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45994.767567939816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45994.767567939816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45994.767567939816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45994.767567939816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45994.767567939816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45994.767567939816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45994.767567939816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45994.767567939816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45994.767567939816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45994.767567939816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45994.767567939816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45994.767567939816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45994.767567939816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45994.767567939816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45994.767567939816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45994.767567939816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45994.767567939816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45994.767567939816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45994.767567939816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45994.767567939816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45994.767567939816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45994.767567939816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45994.767567939816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45994.767567939816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45994.767567939816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45994.767567939816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45994.767567939816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45994.767567939816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45994.767567939816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45994.767567939816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45994.767567939816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45994.767567939816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45994.767567939816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45994.767567939816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45994.767567939816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45994.767567939816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45994.767567939816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45994.767567939816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45994.767567939816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45994.767567939816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45994.767567939816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45994.767567939816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45994.767567939816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45994.767567939816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45994.767567939816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45994.767567939816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45994.767567939816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45994.767567939816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45994.767567939816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45994.767567939816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45994.767567939816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45994.767567939816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45994.767567939816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45994.767567939816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45994.767567939816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45994.767567939816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45994.767567939816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45994.767567939816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45994.767567939816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45994.767567939816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45994.767567939816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45994.767567939816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45994.767567939816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45994.767567939816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45994.767567939816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45994.767567939816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45994.767567939816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45994.767567939816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45994.767567939816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45994.767567939816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45994.767567939816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45994.767567939816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45994.767567939816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45994.767567939816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45994.767567939816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45994.767567939816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45994.767567939816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45994.767567939816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45994.767567939816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45994.767567939816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45994.767567939816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45994.767567939816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45994.767567939816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45994.767567939816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45994.767567939816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45994.767567939816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45994.767567939816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45994.767567939816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45994.767567939816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45994.767567939816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45994.767567939816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45994.767567939816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45994.767567939816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45994.767567939816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45994.767567939816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45994.767567939816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45994.767567939816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45994.767567939816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45994.767567939816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45994.767567939816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45994.767567939816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45994.767567939816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45994.767567939816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45994.767567939816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45994.767567939816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45994.767567939816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45994.767567939816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45994.767567939816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45994.767567939816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45994.767567939816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45994.767567939816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45994.767567939816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45994.767567939816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45994.767567939816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45994.767567939816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45994.767567939816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45994.767567939816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45994.767567939816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45994.767567939816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45994.767567939816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45994.767567939816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45994.767567939816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45994.767567939816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45994.767567939816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45994.767567939816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45994.767567939816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45994.767567939816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45994.767567939816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45994.767567939816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45994.767567939816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45994.767567939816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45994.767567939816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45994.767567939816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45994.767567939816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45994.767567939816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45994.767567939816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45994.767567939816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45994.767567939816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45994.767567939816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45994.767567939816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45994.767567939816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14" ca="1" si="3">IFERROR(NOW()-F169,"")</f>
        <v>45994.767567939816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45994.767567939816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45994.767567939816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45994.767567939816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45994.767567939816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45994.767567939816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45994.767567939816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45994.767567939816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45994.767567939816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45994.767567939816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45994.767567939816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45994.767567939816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45994.767567939816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45994.767567939816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45994.767567939816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45994.767567939816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45994.767567939816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45994.767567939816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45994.767567939816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45994.767567939816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45994.767567939816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45994.767567939816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45994.767567939816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45994.767567939816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45994.767567939816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45994.767567939816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45994.767567939816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45994.767567939816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45994.767567939816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45994.767567939816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45994.767567939816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45994.767567939816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45994.767567939816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45994.767567939816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45994.767567939816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45994.767567939816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45994.767567939816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45994.767567939816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45994.767567939816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45994.767567939816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45994.767567939816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45994.767567939816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45994.767567939816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45994.767567939816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45994.767567939816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45994.767567939816</v>
      </c>
      <c r="H214" s="92"/>
      <c r="I214" s="110" t="str">
        <f>IFERROR(VLOOKUP(D214,DB!A:F,6,0),"")</f>
        <v/>
      </c>
      <c r="J214" s="110" t="str">
        <f>IFERROR(VLOOKUP(D214,DB!A:G,7,0),"")</f>
        <v/>
      </c>
      <c r="K214" s="94"/>
      <c r="L214" s="88" t="str">
        <f>IFERROR(VLOOKUP(D214,DB!A:I,9,0),"")</f>
        <v/>
      </c>
    </row>
  </sheetData>
  <dataValidations count="2">
    <dataValidation allowBlank="1" showInputMessage="1" showErrorMessage="1" sqref="E1" xr:uid="{A4F81451-56CC-4543-9497-104C4E44EE4B}"/>
    <dataValidation type="list" allowBlank="1" showInputMessage="1" showErrorMessage="1" sqref="E2:E2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102.93550775462791</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39185</v>
      </c>
      <c r="F3" s="38">
        <v>45926.188877314817</v>
      </c>
      <c r="G3" s="105">
        <f t="shared" ref="G3" ca="1" si="0">IFERROR(NOW()-F3,"")</f>
        <v>68.578690624999581</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39185</v>
      </c>
      <c r="F4" s="107">
        <v>45948.661111111112</v>
      </c>
      <c r="G4" s="108">
        <f t="shared" ref="G4" ca="1" si="1">IFERROR(NOW()-F4,"")</f>
        <v>46.106456828703813</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13.394269328702649</v>
      </c>
      <c r="H5" s="136">
        <v>45981.360798611109</v>
      </c>
      <c r="I5" s="106" t="str">
        <f>IFERROR(VLOOKUP(D5,DB!A:F,6,0),"")</f>
        <v>SCECO</v>
      </c>
      <c r="J5" s="106" t="str">
        <f>IFERROR(VLOOKUP(D5,DB!A:G,7,0),"")</f>
        <v>Dead</v>
      </c>
      <c r="K5" s="106" t="s">
        <v>39210</v>
      </c>
      <c r="L5" s="106" t="str">
        <f>IFERROR(VLOOKUP(D5,DB!A:I,9,0),"")</f>
        <v>Latis</v>
      </c>
    </row>
    <row r="6" spans="1:13">
      <c r="A6" s="37"/>
      <c r="B6" s="37" t="str">
        <f>IFERROR(VLOOKUP(D6,DB!A:K,11,0),"")</f>
        <v/>
      </c>
      <c r="C6" s="37"/>
      <c r="D6" s="37"/>
      <c r="E6" s="37"/>
      <c r="F6" s="38"/>
      <c r="G6" s="135">
        <f ca="1">IFERROR(NOW()-F6,"")</f>
        <v>45994.767567939816</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45994.767567939816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45994.767567939816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45994.767567939816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45994.767567939816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45994.767567939816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45994.767567939816</v>
      </c>
      <c r="H12" s="38"/>
      <c r="I12" s="37" t="str">
        <f>IFERROR(VLOOKUP(D12,DB!A:F,6,0),"")</f>
        <v/>
      </c>
      <c r="J12" s="37" t="str">
        <f>IFERROR(VLOOKUP(D12,DB!A:G,7,0),"")</f>
        <v/>
      </c>
      <c r="K12" s="37"/>
      <c r="L12" s="37" t="str">
        <f>IFERROR(VLOOKUP(D12,DB!A:I,9,0),"")</f>
        <v/>
      </c>
    </row>
    <row r="13" spans="1:13">
      <c r="A13" s="150"/>
      <c r="B13" s="150" t="str">
        <f>IFERROR(VLOOKUP(D13,DB!A:K,11,0),"")</f>
        <v/>
      </c>
      <c r="C13" s="150"/>
      <c r="D13" s="150"/>
      <c r="E13" s="150"/>
      <c r="F13" s="151"/>
      <c r="G13" s="152">
        <f ca="1">IFERROR(NOW()-F13,"")</f>
        <v>45994.767567939816</v>
      </c>
      <c r="H13" s="151"/>
      <c r="I13" s="150" t="str">
        <f>IFERROR(VLOOKUP(D13,DB!A:F,6,0),"")</f>
        <v/>
      </c>
      <c r="J13" s="150" t="str">
        <f>IFERROR(VLOOKUP(D13,DB!A:G,7,0),"")</f>
        <v/>
      </c>
      <c r="K13" s="150"/>
      <c r="L13" s="150" t="str">
        <f>IFERROR(VLOOKUP(D13,DB!A:I,9,0),"")</f>
        <v/>
      </c>
    </row>
    <row r="14" spans="1:13">
      <c r="A14" s="37"/>
      <c r="B14" s="37" t="str">
        <f>IFERROR(VLOOKUP(D14,DB!A:K,11,0),"")</f>
        <v/>
      </c>
      <c r="C14" s="37"/>
      <c r="D14" s="37"/>
      <c r="E14" s="37"/>
      <c r="F14" s="38"/>
      <c r="G14" s="135">
        <f t="shared" ref="G14:G45" ca="1" si="2">IFERROR(NOW()-F14,"")</f>
        <v>45994.767567939816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45994.767567939816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45994.767567939816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45994.767567939816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45994.767567939816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45994.767567939816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45994.767567939816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45994.767567939816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45994.767567939816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45994.767567939816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45994.767567939816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45994.767567939816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45994.767567939816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45994.767567939816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45994.767567939816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45994.767567939816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45994.767567939816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45994.767567939816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45994.767567939816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45994.767567939816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45994.767567939816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45994.767567939816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45994.767567939816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45994.767567939816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45994.767567939816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45994.767567939816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45994.767567939816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45994.767567939816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2"/>
        <v>45994.767567939816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2"/>
        <v>45994.767567939816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2"/>
        <v>45994.767567939816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2"/>
        <v>45994.767567939816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ref="G46:G77" ca="1" si="3">IFERROR(NOW()-F46,"")</f>
        <v>45994.767567939816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45994.767567939816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45994.767567939816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45994.767567939816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45994.767567939816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45994.767567939816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45994.767567939816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45994.767567939816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45994.767567939816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45994.767567939816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45994.767567939816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45994.767567939816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45994.767567939816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45994.767567939816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45994.767567939816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45994.767567939816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45994.767567939816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45994.767567939816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45994.767567939816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45994.767567939816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45994.767567939816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45994.767567939816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45994.767567939816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45994.767567939816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45994.767567939816</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3"/>
        <v>45994.767567939816</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3"/>
        <v>45994.767567939816</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3"/>
        <v>45994.767567939816</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3"/>
        <v>45994.767567939816</v>
      </c>
      <c r="H74" s="38"/>
      <c r="I74" s="37" t="str">
        <f>IFERROR(VLOOKUP(D74,DB!A:F,6,0),"")</f>
        <v/>
      </c>
      <c r="J74" s="37" t="str">
        <f>IFERROR(VLOOKUP(D74,DB!A:G,7,0),"")</f>
        <v/>
      </c>
      <c r="K74" s="37"/>
      <c r="L74" s="37" t="str">
        <f>IFERROR(VLOOKUP(D74,DB!A:I,9,0),"")</f>
        <v/>
      </c>
    </row>
    <row r="75" spans="1:12">
      <c r="A75" s="150"/>
      <c r="B75" s="150" t="str">
        <f>IFERROR(VLOOKUP(D75,DB!A:K,11,0),"")</f>
        <v/>
      </c>
      <c r="C75" s="150"/>
      <c r="D75" s="150"/>
      <c r="E75" s="150"/>
      <c r="F75" s="151"/>
      <c r="G75" s="152">
        <f t="shared" ca="1" si="3"/>
        <v>45994.767567939816</v>
      </c>
      <c r="H75" s="151"/>
      <c r="I75" s="150" t="str">
        <f>IFERROR(VLOOKUP(D75,DB!A:F,6,0),"")</f>
        <v/>
      </c>
      <c r="J75" s="150" t="str">
        <f>IFERROR(VLOOKUP(D75,DB!A:G,7,0),"")</f>
        <v/>
      </c>
      <c r="K75" s="150"/>
      <c r="L75" s="150"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3"/>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39211</v>
      </c>
      <c r="B2" s="119" t="str">
        <f>IFERROR(VLOOKUP(D2,DB!A:K,11,0),"")</f>
        <v>R6</v>
      </c>
      <c r="C2" s="120">
        <v>12</v>
      </c>
      <c r="D2" s="119" t="s">
        <v>35431</v>
      </c>
      <c r="E2" s="142" t="s">
        <v>39212</v>
      </c>
      <c r="F2" s="121">
        <v>45994.684652777774</v>
      </c>
      <c r="G2" s="72">
        <f ca="1">IFERROR(NOW()-F2,"-")</f>
        <v>8.2915162041899748E-2</v>
      </c>
      <c r="H2" s="121">
        <v>45994.684652777774</v>
      </c>
      <c r="I2" s="119" t="str">
        <f>IFERROR(VLOOKUP(D2,DB!A:F,6,0),"")</f>
        <v>SCECO</v>
      </c>
      <c r="J2" s="119" t="str">
        <f>IFERROR(VLOOKUP(D2,DB!A:G,7,0),"")</f>
        <v>Dead</v>
      </c>
      <c r="K2" s="122" t="s">
        <v>39213</v>
      </c>
      <c r="L2" s="137" t="str">
        <f>IFERROR(VLOOKUP(D2,DB!A:I,9,0),"")</f>
        <v>Latis</v>
      </c>
    </row>
    <row r="3" spans="1:16382" ht="31.5" customHeight="1">
      <c r="A3" s="118"/>
      <c r="B3" s="119" t="str">
        <f>IFERROR(VLOOKUP(D3,DB!A:K,11,0),"")</f>
        <v/>
      </c>
      <c r="C3" s="120"/>
      <c r="D3" s="119"/>
      <c r="E3" s="142"/>
      <c r="F3" s="121"/>
      <c r="G3" s="72">
        <f ca="1">IFERROR(NOW()-F3,"-")</f>
        <v>45994.767567939816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45994.767567939816</v>
      </c>
      <c r="H4" s="121"/>
      <c r="I4" s="119" t="str">
        <f>IFERROR(VLOOKUP(D4,DB!A:F,6,0),"")</f>
        <v/>
      </c>
      <c r="J4" s="119" t="str">
        <f>IFERROR(VLOOKUP(D4,DB!A:G,7,0),"")</f>
        <v/>
      </c>
      <c r="K4" s="122" t="s">
        <v>39214</v>
      </c>
      <c r="L4" s="137" t="str">
        <f>IFERROR(VLOOKUP(D4,DB!A:I,9,0),"")</f>
        <v/>
      </c>
    </row>
    <row r="5" spans="1:16382" ht="31.5" customHeight="1">
      <c r="A5" s="118"/>
      <c r="B5" s="119" t="str">
        <f>IFERROR(VLOOKUP(D5,DB!A:K,11,0),"")</f>
        <v/>
      </c>
      <c r="C5" s="120"/>
      <c r="D5" s="119"/>
      <c r="E5" s="142"/>
      <c r="F5" s="121"/>
      <c r="G5" s="72">
        <f ca="1">IFERROR(NOW()-F5,"-")</f>
        <v>45994.767567939816</v>
      </c>
      <c r="H5" s="121"/>
      <c r="I5" s="119" t="str">
        <f>IFERROR(VLOOKUP(D5,DB!A:F,6,0),"")</f>
        <v/>
      </c>
      <c r="J5" s="119" t="str">
        <f>IFERROR(VLOOKUP(D5,DB!A:G,7,0),"")</f>
        <v/>
      </c>
      <c r="K5" s="122" t="s">
        <v>39214</v>
      </c>
      <c r="L5" s="137" t="str">
        <f>IFERROR(VLOOKUP(D5,DB!A:I,9,0),"")</f>
        <v/>
      </c>
    </row>
    <row r="6" spans="1:16382" ht="31.5" customHeight="1">
      <c r="A6" s="118"/>
      <c r="B6" s="119" t="str">
        <f>IFERROR(VLOOKUP(D6,DB!A:K,11,0),"")</f>
        <v/>
      </c>
      <c r="C6" s="120"/>
      <c r="D6" s="119"/>
      <c r="E6" s="142"/>
      <c r="F6" s="121"/>
      <c r="G6" s="72">
        <f ca="1">IFERROR(NOW()-F6,"-")</f>
        <v>45994.767567939816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45994.767567939816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45994.767567939816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45994.767567939816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45994.767567939816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45994.767567939816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45994.767567939816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45994.767567939816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45994.767567939816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45994.767567939816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45994.767567939816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45994.767567939816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45994.767567939816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45994.767567939816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45994.767567939816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45994.767567939816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45994.767567939816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45994.767567939816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45994.767567939816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45994.767567939816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45994.767567939816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45994.767567939816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45994.767567939816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45994.767567939816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45994.767567939816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45994.767567939816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45994.767567939816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45994.767567939816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45994.767567939816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45994.767567939816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45994.767567939816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45994.767567939816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45994.767567939816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45994.767567939816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45994.767567939816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45994.767567939816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45994.767567939816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45994.767567939816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45994.767567939816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45994.767567939816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45994.767567939816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45994.767567939816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45994.767567939816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45994.767567939816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45994.767567939816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45994.767567939816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45994.767567939816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45994.767567939816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45994.767567939816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45994.767567939816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45994.767567939816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45994.767567939816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45994.767567939816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45994.767567939816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45994.767567939816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45994.767567939816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45994.767567939816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45994.767567939816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45994.767567939816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45994.767567939816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45994.767567939816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45994.767567939816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45994.767567939816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45994.767567939816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45994.767567939816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45994.767567939816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45994.767567939816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45994.767567939816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45994.767567939816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45994.767567939816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45994.767567939816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45994.767567939816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45994.767567939816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45994.767567939816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45994.767567939816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45994.767567939816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45994.767567939816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45994.767567939816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45994.767567939816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45994.767567939816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45994.767567939816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45994.767567939816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45994.767567939816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45994.767567939816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45994.767567939816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45994.767567939816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45994.767567939816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45994.767567939816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45994.767567939816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45994.767567939816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45994.767567939816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45994.767567939816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45994.767567939816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45994.767567939816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45994.767567939816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45994.767567939816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45994.767567939816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45994.767567939816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45994.767567939816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45994.767567939816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45994.767567939816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45994.767567939816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45994.767567939816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45994.767567939816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45994.767567939816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45994.767567939816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45994.767567939816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45994.767567939816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45994.767567939816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45994.767567939816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45994.767567939816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45994.767567939816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45994.767567939816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45994.767567939816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45994.767567939816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45994.767567939816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45994.767567939816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45994.767567939816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45994.767567939816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45994.767567939816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45994.767567939816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45994.767567939816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45994.767567939816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45994.767567939816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45994.767567939816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45994.767567939816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45994.767567939816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45994.767567939816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45994.767567939816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45994.767567939816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45994.767567939816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45994.767567939816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45994.767567939816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45994.767567939816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45994.767567939816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45994.767567939816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45994.767567939816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45994.767567939816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45994.767567939816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45994.767567939816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45994.767567939816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45994.767567939816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45994.767567939816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45994.767567939816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45994.767567939816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45994.767567939816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45994.767567939816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45994.767567939816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45994.767567939816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45994.767567939816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45994.767567939816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45994.767567939816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45994.767567939816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45994.767567939816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45994.767567939816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45994.767567939816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45994.767567939816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45994.767567939816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45994.767567939816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45994.767567939816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45994.767567939816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45994.767567939816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45994.767567939816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45994.767567939816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45994.767567939816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45994.767567939816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45994.767567939816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45994.767567939816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45994.767567939816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45994.767567939816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45994.767567939816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45994.767567939816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45994.767567939816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45994.767567939816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45994.767567939816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45994.767567939816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45994.767567939816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45994.767567939816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45994.767567939816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45994.767567939816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45994.767567939816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45994.767567939816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45994.767567939816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45994.767567939816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45994.767567939816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45994.767567939816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45994.767567939816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45994.767567939816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45994.767567939816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45994.767567939816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45994.767567939816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45994.767567939816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45994.767567939816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45994.767567939816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45994.767567939816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45994.767567939816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45994.767567939816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45994.767567939816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45994.767567939816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45994.767567939816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45994.767567939816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45994.767567939816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45994.767567939816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45994.767567939816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45994.767567939816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45994.767567939816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45994.767567939816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45994.767567939816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45994.767567939816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45994.767567939816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45994.767567939816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45994.767567939816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45994.767567939816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45994.767567939816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45994.767567939816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45994.767567939816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45994.767567939816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45994.767567939816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45994.767567939816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45994.767567939816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45994.767567939816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45994.767567939816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45994.767567939816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45994.767567939816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45994.767567939816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45994.767567939816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45994.767567939816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45994.767567939816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45994.767567939816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45994.767567939816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45994.767567939816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45994.767567939816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45994.767567939816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45994.767567939816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45994.767567939816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45994.767567939816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45994.767567939816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45994.767567939816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45994.767567939816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45994.767567939816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45994.767567939816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45994.767567939816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45994.767567939816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45994.767567939816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45994.767567939816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45994.767567939816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45994.767567939816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45994.767567939816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45994.767567939816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45994.767567939816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45994.767567939816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45994.767567939816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45994.767567939816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45994.767567939816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45994.767567939816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45994.767567939816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45994.767567939816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45994.767567939816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45994.767567939816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45994.767567939816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45994.767567939816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45994.767567939816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45994.767567939816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45994.767567939816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45994.767567939816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45994.767567939816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45994.767567939816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45994.767567939816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45994.767567939816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45994.767567939816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45994.767567939816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45994.767567939816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45994.767567939816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45994.767567939816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45994.767567939816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45994.767567939816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45994.767567939816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45994.767567939816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45994.767567939816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45994.767567939816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45994.767567939816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45994.767567939816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45994.767567939816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45994.767567939816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45994.767567939816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45994.767567939816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45994.767567939816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45994.767567939816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45994.767567939816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45994.767567939816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45994.767567939816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45994.767567939816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45994.767567939816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45994.767567939816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45994.767567939816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45994.767567939816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45994.767567939816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45994.767567939816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45994.767567939816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45994.767567939816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45994.767567939816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45994.767567939816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45994.767567939816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45994.767567939816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45994.767567939816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45994.767567939816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45994.767567939816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45994.767567939816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45994.767567939816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45994.767567939816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45994.767567939816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45994.767567939816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45994.767567939816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45994.767567939816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45994.767567939816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45994.767567939816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45994.767567939816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45994.767567939816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45994.767567939816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45994.767567939816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45994.767567939816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45994.767567939816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45994.767567939816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45994.767567939816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45994.767567939816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45994.767567939816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45994.767567939816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45994.767567939816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45994.767567939816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45994.767567939816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45994.767567939816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45994.767567939816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45994.767567939816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45994.767567939816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45994.767567939816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45994.767567939816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45994.767567939816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45994.767567939816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45994.767567939816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45994.767567939816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45994.767567939816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45994.767567939816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45994.767567939816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45994.767567939816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45994.767567939816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45994.767567939816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45994.767567939816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45994.767567939816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45994.767567939816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45994.767567939816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45994.767567939816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45994.767567939816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45994.767567939816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45994.767567939816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45994.767567939816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45994.767567939816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45994.767567939816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45994.767567939816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45994.767567939816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45994.767567939816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45994.767567939816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45994.767567939816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45994.767567939816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45994.767567939816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45994.767567939816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45994.767567939816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45994.767567939816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45994.767567939816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45994.767567939816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45994.767567939816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45994.767567939816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45994.767567939816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45994.767567939816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45994.767567939816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45994.767567939816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45994.767567939816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45994.767567939816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45994.767567939816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45994.767567939816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45994.767567939816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45994.767567939816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45994.767567939816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45994.767567939816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45994.767567939816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45994.767567939816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45994.767567939816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45994.767567939816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45994.767567939816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45994.767567939816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45994.767567939816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45994.767567939816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45994.767567939816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45994.767567939816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45994.767567939816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45994.767567939816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45994.767567939816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45994.767567939816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45994.767567939816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45994.767567939816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45994.767567939816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45994.767567939816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45994.767567939816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45994.767567939816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45994.767567939816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45994.767567939816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45994.767567939816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45994.767567939816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45994.767567939816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45994.767567939816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45994.767567939816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45994.767567939816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45994.767567939816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45994.767567939816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45994.767567939816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45994.767567939816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45994.767567939816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45994.767567939816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45994.767567939816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45994.767567939816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45994.767567939816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45994.767567939816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45994.767567939816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45994.767567939816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45994.767567939816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45994.767567939816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45994.767567939816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45994.767567939816</v>
      </c>
      <c r="H432" s="121"/>
      <c r="I432" s="119" t="str">
        <f>IFERROR(VLOOKUP(D432,DB!A:F,6,0),"")</f>
        <v/>
      </c>
      <c r="J432" s="119" t="str">
        <f>IFERROR(VLOOKUP(D432,DB!A:G,7,0),"")</f>
        <v/>
      </c>
      <c r="K432" s="122"/>
      <c r="L432" s="137" t="str">
        <f>IFERROR(VLOOKUP(D432,DB!A:I,9,0),"")</f>
        <v/>
      </c>
    </row>
    <row r="433" spans="1:12" ht="31.5" customHeight="1">
      <c r="A433" s="143"/>
      <c r="B433" s="144" t="str">
        <f>IFERROR(VLOOKUP(D433,DB!A:K,11,0),"")</f>
        <v/>
      </c>
      <c r="C433" s="145"/>
      <c r="D433" s="144"/>
      <c r="E433" s="142"/>
      <c r="F433" s="146"/>
      <c r="G433" s="147">
        <f ca="1">IFERROR(NOW()-F433,"-")</f>
        <v>45994.767567939816</v>
      </c>
      <c r="H433" s="146"/>
      <c r="I433" s="144" t="str">
        <f>IFERROR(VLOOKUP(D433,DB!A:F,6,0),"")</f>
        <v/>
      </c>
      <c r="J433" s="144" t="str">
        <f>IFERROR(VLOOKUP(D433,DB!A:G,7,0),"")</f>
        <v/>
      </c>
      <c r="K433" s="148"/>
      <c r="L433" s="149" t="str">
        <f>IFERROR(VLOOKUP(D433,DB!A:I,9,0),"")</f>
        <v/>
      </c>
    </row>
  </sheetData>
  <dataValidations count="2">
    <dataValidation allowBlank="1" showInputMessage="1" showErrorMessage="1" sqref="E1" xr:uid="{9E1BC488-8814-4F8A-8DBE-742B3278AB71}"/>
    <dataValidation type="list" allowBlank="1" showInputMessage="1" showErrorMessage="1" sqref="E2:E4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2025-12-03T15:25:32Z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