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988" documentId="13_ncr:1_{F6CB121F-512D-4AA6-A0C1-0FB36C537598}" xr6:coauthVersionLast="47" xr6:coauthVersionMax="47" xr10:uidLastSave="{7BDF7B3A-99FF-402D-BE07-0D28C31C0DD2}"/>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9" i="1" l="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5" i="5"/>
  <c r="B6" i="5"/>
  <c r="B7" i="5"/>
  <c r="B8" i="5"/>
  <c r="B9" i="5"/>
  <c r="B10" i="5"/>
  <c r="B11" i="5"/>
  <c r="B12" i="5"/>
  <c r="B13" i="5"/>
  <c r="B14" i="5"/>
  <c r="B15" i="5"/>
  <c r="B16" i="5"/>
  <c r="B17" i="5"/>
  <c r="B18" i="5"/>
  <c r="B19" i="5"/>
  <c r="B20" i="5"/>
  <c r="B21" i="5"/>
  <c r="B22" i="5"/>
  <c r="B23" i="5"/>
  <c r="B24" i="5"/>
  <c r="B25" i="5"/>
  <c r="B26" i="5"/>
  <c r="B27" i="5"/>
  <c r="B28" i="5"/>
  <c r="B29" i="5"/>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 i="5"/>
  <c r="G4" i="5"/>
  <c r="I4" i="5"/>
  <c r="J4" i="5"/>
  <c r="L4" i="5"/>
  <c r="L3" i="1"/>
  <c r="L4" i="1"/>
  <c r="L5" i="1"/>
  <c r="L6" i="1"/>
  <c r="L7" i="1"/>
  <c r="L8" i="1"/>
  <c r="J3" i="1"/>
  <c r="J4" i="1"/>
  <c r="J5" i="1"/>
  <c r="J6" i="1"/>
  <c r="J7" i="1"/>
  <c r="J8" i="1"/>
  <c r="I3" i="1"/>
  <c r="I4" i="1"/>
  <c r="I5" i="1"/>
  <c r="I6" i="1"/>
  <c r="I7" i="1"/>
  <c r="I8" i="1"/>
  <c r="G3" i="1"/>
  <c r="G4" i="1"/>
  <c r="G5" i="1"/>
  <c r="G6" i="1"/>
  <c r="G7" i="1"/>
  <c r="G8" i="1"/>
  <c r="B3" i="1"/>
  <c r="B4" i="1"/>
  <c r="B5" i="1"/>
  <c r="B6" i="1"/>
  <c r="B7" i="1"/>
  <c r="B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<sst xmlns="http://schemas.openxmlformats.org/spreadsheetml/2006/main" count="180289" uniqueCount="39129">
  <si>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</si>
  <si>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</si>
  <si>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</si>
  <si>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</si>
  <si>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</si>
  <si>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</si>
  <si>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</si>
  <si>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</si>
  <si>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</si>
  <si>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</si>
  <si>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</si>
  <si>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</si>
  <si>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</si>
  <si>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</si>
  <si>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</si>
  <si>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</si>
  <si>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</si>
  <si>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</si>
  <si>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</si>
  <si>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</si>
  <si>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</si>
  <si>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</si>
  <si>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</si>
  <si>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</si>
  <si>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</si>
  <si>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</si>
  <si>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</si>
  <si>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</si>
  <si>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</si>
  <si>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</si>
  <si>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</si>
  <si>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</si>
  <si>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</si>
  <si>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</si>
  <si>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</si>
  <si>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</si>
  <si>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</si>
  <si>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</si>
  <si>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</si>
  <si>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</si>
  <si>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</si>
  <si>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</si>
  <si>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</si>
  <si>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</si>
  <si>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</si>
  <si>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</si>
  <si>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</si>
  <si>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</si>
  <si>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</si>
  <si>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</si>
  <si>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</si>
  <si>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</si>
  <si>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</si>
  <si>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</si>
  <si>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</si>
  <si>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</si>
  <si>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</si>
  <si>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</si>
  <si>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</si>
  <si>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</si>
  <si>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</si>
  <si>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</si>
  <si>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</si>
  <si>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</si>
  <si>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</si>
  <si>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</si>
  <si>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</si>
  <si>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</si>
  <si>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</si>
  <si>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</si>
  <si>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</si>
  <si>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</si>
  <si>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</si>
  <si>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</si>
  <si>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</si>
  <si>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</si>
  <si>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</si>
  <si>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</si>
  <si>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</si>
  <si>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</si>
  <si>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</si>
  <si>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</si>
  <si>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</si>
  <si>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</si>
  <si>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</si>
  <si>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</si>
  <si>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</si>
  <si>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</si>
  <si>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</si>
  <si>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</si>
  <si>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</si>
  <si>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</si>
  <si>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</si>
  <si>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</si>
  <si>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</si>
  <si>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</si>
  <si>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</si>
  <si>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</si>
  <si>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</si>
  <si>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</si>
  <si>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</si>
  <si>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</si>
  <si>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</si>
  <si>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</si>
  <si>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</si>
  <si>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</si>
  <si>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</si>
  <si>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</si>
  <si>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</si>
  <si>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</si>
  <si>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</si>
  <si>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</si>
  <si>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</si>
  <si>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</si>
  <si>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</si>
  <si>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</si>
  <si>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</si>
  <si>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</si>
  <si>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</si>
  <si>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</si>
  <si>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</si>
  <si>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</si>
  <si>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</si>
  <si>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</si>
  <si>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</si>
  <si>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</si>
  <si>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</si>
  <si>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</si>
  <si>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</si>
  <si>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</si>
  <si>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</si>
  <si>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</si>
  <si>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</si>
  <si>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</si>
  <si>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</si>
  <si>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</si>
  <si>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</si>
  <si>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</si>
  <si>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</si>
  <si>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</si>
  <si>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</si>
  <si>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</si>
  <si>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</si>
  <si>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</si>
  <si>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</si>
  <si>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</si>
  <si>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</si>
  <si>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</si>
  <si>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</si>
  <si>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</si>
  <si>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</si>
  <si>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</si>
  <si>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</si>
  <si>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</si>
  <si>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</si>
  <si>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</si>
  <si>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</si>
  <si>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</si>
  <si>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</si>
  <si>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</si>
  <si>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</si>
  <si>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</si>
  <si>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</si>
  <si>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</si>
  <si>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</si>
  <si>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</si>
  <si>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</si>
  <si>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</si>
  <si>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</si>
  <si>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</si>
  <si>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</si>
  <si>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</si>
  <si>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</si>
  <si>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</si>
  <si>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</si>
  <si>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</si>
  <si>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</si>
  <si>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</si>
  <si>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</si>
  <si>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</si>
  <si>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</si>
  <si>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</si>
  <si>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</si>
  <si>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</si>
  <si>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</si>
  <si>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</si>
  <si>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</si>
  <si>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</si>
  <si>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</si>
  <si>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</si>
  <si>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</si>
  <si>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</si>
  <si>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</si>
  <si>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</si>
  <si>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</si>
  <si>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</si>
  <si>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</si>
  <si>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</si>
  <si>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</si>
  <si>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</si>
  <si>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</si>
  <si>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</si>
  <si>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</si>
  <si>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</si>
  <si>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</si>
  <si>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</si>
  <si>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</si>
  <si>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</si>
  <si>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</si>
  <si>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</si>
  <si>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</si>
  <si>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</si>
  <si>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</si>
  <si>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</si>
  <si>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</si>
  <si>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</si>
  <si>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</si>
  <si>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</si>
  <si>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</si>
  <si>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</si>
  <si>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</si>
  <si>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</si>
  <si>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</si>
  <si>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</si>
  <si>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</si>
  <si>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</si>
  <si>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</si>
  <si>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</si>
  <si>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</si>
  <si>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</si>
  <si>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</si>
  <si>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</si>
  <si>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</si>
  <si>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</si>
  <si>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</si>
  <si>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</si>
  <si>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</si>
  <si>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</si>
  <si>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</si>
  <si>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</si>
  <si>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</si>
  <si>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</si>
  <si>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</si>
  <si>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</si>
  <si>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</si>
  <si>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</si>
  <si>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</si>
  <si>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</si>
  <si>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</si>
  <si>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</si>
  <si>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</si>
  <si>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</si>
  <si>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</si>
  <si>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</si>
  <si>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</si>
  <si>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</si>
  <si>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</si>
  <si>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</si>
  <si>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</si>
  <si>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</si>
  <si>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</si>
  <si>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</si>
  <si>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</si>
  <si>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</si>
  <si>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</si>
  <si>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</si>
  <si>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</si>
  <si>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</si>
  <si>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</si>
  <si>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</si>
  <si>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</si>
  <si>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</si>
  <si>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</si>
  <si>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</si>
  <si>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</si>
  <si>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</si>
  <si>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</si>
  <si>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</si>
  <si>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</si>
  <si>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</si>
  <si>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</si>
  <si>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</si>
  <si>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</si>
  <si>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</si>
  <si>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</si>
  <si>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</si>
  <si>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</si>
  <si>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</si>
  <si>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</si>
  <si>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</si>
  <si>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</si>
  <si>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</si>
  <si>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</si>
  <si>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</si>
  <si>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</si>
  <si>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</si>
  <si>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</si>
  <si>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</si>
  <si>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</si>
  <si>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</si>
  <si>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</si>
  <si>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</si>
  <si>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</si>
  <si>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</si>
  <si>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</si>
  <si>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</si>
  <si>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</si>
  <si>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</si>
  <si>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</si>
  <si>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</si>
  <si>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</si>
  <si>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</si>
  <si>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</si>
  <si>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</si>
  <si>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</si>
  <si>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</si>
  <si>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</si>
  <si>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</si>
  <si>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</si>
  <si>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</si>
  <si>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</si>
  <si>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</si>
  <si>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</si>
  <si>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</si>
  <si>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</si>
  <si>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</si>
  <si>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</si>
  <si>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</si>
  <si>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</si>
  <si>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</si>
  <si>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</si>
  <si>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</si>
  <si>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</si>
  <si>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</si>
  <si>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</si>
  <si>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</si>
  <si>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</si>
  <si>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</si>
  <si>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</si>
  <si>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</si>
  <si>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</si>
  <si>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</si>
  <si>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</si>
  <si>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</si>
  <si>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</si>
  <si>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</si>
  <si>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</si>
  <si>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</si>
  <si>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</si>
  <si>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</si>
  <si>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</si>
  <si>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</si>
  <si>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</si>
  <si>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</si>
  <si>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</si>
  <si>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</si>
  <si>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</si>
  <si>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</si>
  <si>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</si>
  <si>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</si>
  <si>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</si>
  <si>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</si>
  <si>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</si>
  <si>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</si>
  <si>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</si>
  <si>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</si>
  <si>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</si>
  <si>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</si>
  <si>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</si>
  <si>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</si>
  <si>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</si>
  <si>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</si>
  <si>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</si>
  <si>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</si>
  <si>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</si>
  <si>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</si>
  <si>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</si>
  <si>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</si>
  <si>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</si>
  <si>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</si>
  <si>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</si>
  <si>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</si>
  <si>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</si>
  <si>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</si>
  <si>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</si>
  <si>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</si>
  <si>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</si>
  <si>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</si>
  <si>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</si>
  <si>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</si>
  <si>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</si>
  <si>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</si>
  <si>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</si>
  <si>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</si>
  <si>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</si>
  <si>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</si>
  <si>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</si>
  <si>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</si>
  <si>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</si>
  <si>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</si>
  <si>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</si>
  <si>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</si>
  <si>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</si>
  <si>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</si>
  <si>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</si>
  <si>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</si>
  <si>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</si>
  <si>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</si>
  <si>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</si>
  <si>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</si>
  <si>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</si>
  <si>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</si>
  <si>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</si>
  <si>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</si>
  <si>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</si>
  <si>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</si>
  <si>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</si>
  <si>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</si>
  <si>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</si>
  <si>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</si>
  <si>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</si>
  <si>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</si>
  <si>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</si>
  <si>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</si>
  <si>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</si>
  <si>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</si>
  <si>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</si>
  <si>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</si>
  <si>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</si>
  <si>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</si>
  <si>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</si>
  <si>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</si>
  <si>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</si>
  <si>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</si>
  <si>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</si>
  <si>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</si>
  <si>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</si>
  <si>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</si>
  <si>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</si>
  <si>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</si>
  <si>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</si>
  <si>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</si>
  <si>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</si>
  <si>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</si>
  <si>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</si>
  <si>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</si>
  <si>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</si>
  <si>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</si>
  <si>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</si>
  <si>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</si>
  <si>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</si>
  <si>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</si>
  <si>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</si>
  <si>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</si>
  <si>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</si>
  <si>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</si>
  <si>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</si>
  <si>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</si>
  <si>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</si>
  <si>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</si>
  <si>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</si>
  <si>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</si>
  <si>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</si>
  <si>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</si>
  <si>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</si>
  <si>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</si>
  <si>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</si>
  <si>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</si>
  <si>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</si>
  <si>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</si>
  <si>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</si>
  <si>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</si>
  <si>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</si>
  <si>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</si>
  <si>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</si>
  <si>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</si>
  <si>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</si>
  <si>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</si>
  <si>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</si>
  <si>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</si>
  <si>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</si>
  <si>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</si>
  <si>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</si>
  <si>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</si>
  <si>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</si>
  <si>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</si>
  <si>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</si>
  <si>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</si>
  <si>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</si>
  <si>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</si>
  <si>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</si>
  <si>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</si>
  <si>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</si>
  <si>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</si>
  <si>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</si>
  <si>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</si>
  <si>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</si>
  <si>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</si>
  <si>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</si>
  <si>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</si>
  <si>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</si>
  <si>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</si>
  <si>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</si>
  <si>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</si>
  <si>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</si>
  <si>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</si>
  <si>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</si>
  <si>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</si>
  <si>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</si>
  <si>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</si>
  <si>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</si>
  <si>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</si>
  <si>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</si>
  <si>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</si>
  <si>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</si>
  <si>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</si>
  <si>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</si>
  <si>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</si>
  <si>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</si>
  <si>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</si>
  <si>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</si>
  <si>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</si>
  <si>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</si>
  <si>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</si>
  <si>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</si>
  <si>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</si>
  <si>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</si>
  <si>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</si>
  <si>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</si>
  <si>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</si>
  <si>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</si>
  <si>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</si>
  <si>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</si>
  <si>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</si>
  <si>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</si>
  <si>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</si>
  <si>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</si>
  <si>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</si>
  <si>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</si>
  <si>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</si>
  <si>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</si>
  <si>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</si>
  <si>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</si>
  <si>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</si>
  <si>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</si>
  <si>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</si>
  <si>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</si>
  <si>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</si>
  <si>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</si>
  <si>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</si>
  <si>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</si>
  <si>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</si>
  <si>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</si>
  <si>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</si>
  <si>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</si>
  <si>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</si>
  <si>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</si>
  <si>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</si>
  <si>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</si>
  <si>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</si>
  <si>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</si>
  <si>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</si>
  <si>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</si>
  <si>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</si>
  <si>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</si>
  <si>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</si>
  <si>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</si>
  <si>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</si>
  <si>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</si>
  <si>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</si>
  <si>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</si>
  <si>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</si>
  <si>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</si>
  <si>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</si>
  <si>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</si>
  <si>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</si>
  <si>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</si>
  <si>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</si>
  <si>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</si>
  <si>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</si>
  <si>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</si>
  <si>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</si>
  <si>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</si>
  <si>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</si>
  <si>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</si>
  <si>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</si>
  <si>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</si>
  <si>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</si>
  <si>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</si>
  <si>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</si>
  <si>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</si>
  <si>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</si>
  <si>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</si>
  <si>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</si>
  <si>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</si>
  <si>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</si>
  <si>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</si>
  <si>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</si>
  <si>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</si>
  <si>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</si>
  <si>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</si>
  <si>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</si>
  <si>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</si>
  <si>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</si>
  <si>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</si>
  <si>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</si>
  <si>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</si>
  <si>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</si>
  <si>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</si>
  <si>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</si>
  <si>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</si>
  <si>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</si>
  <si>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</si>
  <si>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</si>
  <si>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</si>
  <si>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</si>
  <si>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</si>
  <si>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</si>
  <si>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</si>
  <si>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</si>
  <si>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</si>
  <si>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</si>
  <si>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</si>
  <si>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</si>
  <si>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</si>
  <si>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</si>
  <si>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</si>
  <si>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</si>
  <si>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</si>
  <si>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</si>
  <si>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</si>
  <si>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</si>
  <si>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</si>
  <si>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</si>
  <si>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</si>
  <si>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</si>
  <si>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</si>
  <si>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</si>
  <si>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</si>
  <si>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</si>
  <si>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</si>
  <si>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</si>
  <si>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</si>
  <si>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</si>
  <si>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</si>
  <si>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</si>
  <si>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</si>
  <si>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</si>
  <si>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</si>
  <si>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</si>
  <si>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</si>
  <si>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</si>
  <si>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</si>
  <si>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</si>
  <si>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</si>
  <si>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</si>
  <si>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</si>
  <si>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</si>
  <si>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</si>
  <si>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</si>
  <si>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</si>
  <si>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</si>
  <si>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</si>
  <si>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</si>
  <si>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</si>
  <si>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</si>
  <si>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</si>
  <si>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</si>
  <si>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</si>
  <si>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</si>
  <si>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</si>
  <si>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</si>
  <si>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</si>
  <si>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</si>
  <si>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</si>
  <si>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</si>
  <si>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</si>
  <si>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</si>
  <si>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</si>
  <si>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</si>
  <si>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</si>
  <si>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</si>
  <si>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</si>
  <si>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</si>
  <si>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</si>
  <si>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</si>
  <si>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</si>
  <si>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</si>
  <si>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</si>
  <si>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</si>
  <si>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</si>
  <si>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</si>
  <si>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</si>
  <si>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</si>
  <si>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</si>
  <si>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</si>
  <si>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</si>
  <si>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</si>
  <si>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</si>
  <si>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</si>
  <si>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</si>
  <si>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</si>
  <si>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</si>
  <si>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</si>
  <si>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</si>
  <si>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</si>
  <si>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</si>
  <si>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</si>
  <si>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</si>
  <si>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</si>
  <si>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</si>
  <si>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</si>
  <si>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</si>
  <si>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</si>
  <si>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</si>
  <si>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</si>
  <si>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</si>
  <si>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</si>
  <si>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</si>
  <si>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</si>
  <si>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</si>
  <si>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</si>
  <si>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</si>
  <si>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</si>
  <si>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</si>
  <si>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</si>
  <si>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</si>
  <si>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</si>
  <si>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</si>
  <si>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</si>
  <si>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</si>
  <si>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</si>
  <si>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</si>
  <si>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</si>
  <si>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</si>
  <si>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</si>
  <si>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</si>
  <si>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</si>
  <si>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</si>
  <si>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</si>
  <si>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</si>
  <si>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</si>
  <si>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</si>
  <si>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</si>
  <si>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</si>
  <si>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</si>
  <si>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</si>
  <si>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</si>
  <si>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</si>
  <si>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</si>
  <si>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</si>
  <si>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</si>
  <si>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</si>
  <si>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</si>
  <si>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</si>
  <si>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</si>
  <si>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</si>
  <si>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</si>
  <si>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</si>
  <si>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</si>
  <si>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</si>
  <si>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</si>
  <si>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</si>
  <si>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</si>
  <si>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</si>
  <si>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</si>
  <si>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</si>
  <si>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</si>
  <si>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</si>
  <si>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</si>
  <si>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</si>
  <si>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</si>
  <si>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</si>
  <si>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</si>
  <si>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</si>
  <si>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</si>
  <si>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</si>
  <si>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</si>
  <si>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</si>
  <si>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</si>
  <si>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</si>
  <si>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</si>
  <si>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</si>
  <si>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</si>
  <si>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</si>
  <si>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</si>
  <si>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</si>
  <si>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</si>
  <si>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</si>
  <si>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</si>
  <si>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</si>
  <si>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</si>
  <si>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</si>
  <si>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</si>
  <si>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</si>
  <si>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</si>
  <si>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</si>
  <si>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</si>
  <si>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</si>
  <si>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</si>
  <si>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</si>
  <si>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</si>
  <si>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</si>
  <si>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</si>
  <si>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</si>
  <si>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</si>
  <si>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</si>
  <si>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</si>
  <si>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</si>
  <si>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</si>
  <si>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</si>
  <si>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</si>
  <si>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</si>
  <si>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</si>
  <si>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</si>
  <si>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</si>
  <si>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</si>
  <si>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</si>
  <si>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</si>
  <si>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</si>
  <si>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</si>
  <si>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</si>
  <si>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</si>
  <si>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</si>
  <si>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</si>
  <si>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</si>
  <si>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</si>
  <si>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</si>
  <si>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</si>
  <si>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</si>
  <si>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</si>
  <si>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</si>
  <si>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</si>
  <si>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</si>
  <si>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</si>
  <si>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</si>
  <si>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</si>
  <si>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</si>
  <si>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</si>
  <si>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</si>
  <si>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</si>
  <si>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</si>
  <si>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</si>
  <si>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</si>
  <si>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</si>
  <si>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</si>
  <si>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</si>
  <si>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</si>
  <si>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</si>
  <si>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</si>
  <si>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</si>
  <si>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</si>
  <si>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</si>
  <si>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</si>
  <si>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</si>
  <si>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</si>
  <si>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</si>
  <si>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</si>
  <si>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</si>
  <si>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</si>
  <si>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</si>
  <si>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</si>
  <si>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</si>
  <si>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</si>
  <si>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</si>
  <si>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</si>
  <si>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</si>
  <si>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</si>
  <si>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</si>
  <si>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</si>
  <si>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</si>
  <si>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</si>
  <si>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</si>
  <si>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</si>
  <si>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</si>
  <si>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</si>
  <si>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</si>
  <si>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</si>
  <si>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</si>
  <si>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</si>
  <si>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</si>
  <si>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</si>
  <si>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</si>
  <si>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</si>
  <si>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</si>
  <si>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</si>
  <si>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</si>
  <si>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</si>
  <si>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</si>
  <si>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</si>
  <si>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</si>
  <si>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</si>
  <si>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</si>
  <si>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</si>
  <si>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</si>
  <si>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</si>
  <si>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</si>
  <si>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</si>
  <si>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</si>
  <si>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</si>
  <si>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</si>
  <si>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</si>
  <si>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</si>
  <si>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</si>
  <si>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</si>
  <si>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</si>
  <si>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</si>
  <si>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</si>
  <si>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</si>
  <si>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</si>
  <si>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</si>
  <si>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</si>
  <si>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</si>
  <si>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</si>
  <si>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</si>
  <si>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</si>
  <si>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</si>
  <si>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</si>
  <si>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</si>
  <si>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</si>
  <si>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</si>
  <si>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</si>
  <si>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</si>
  <si>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</si>
  <si>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</si>
  <si>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</si>
  <si>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</si>
  <si>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</si>
  <si>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</si>
  <si>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</si>
  <si>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</si>
  <si>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</si>
  <si>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</si>
  <si>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</si>
  <si>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</si>
  <si>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</si>
  <si>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</si>
  <si>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</si>
  <si>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</si>
  <si>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</si>
  <si>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</si>
  <si>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</si>
  <si>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</si>
  <si>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</si>
  <si>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</si>
  <si>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</si>
  <si>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</si>
  <si>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</si>
  <si>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</si>
  <si>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</si>
  <si>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</si>
  <si>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</si>
  <si>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</si>
  <si>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</si>
  <si>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</si>
  <si>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</si>
  <si>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</si>
  <si>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</si>
  <si>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</si>
  <si>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</si>
  <si>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</si>
  <si>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</si>
  <si>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</si>
  <si>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</si>
  <si>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</si>
  <si>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</si>
  <si>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</si>
  <si>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</si>
  <si>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</si>
  <si>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</si>
  <si>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</si>
  <si>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</si>
  <si>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</si>
  <si>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</si>
  <si>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</si>
  <si>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</si>
  <si>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</si>
  <si>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</si>
  <si>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</si>
  <si>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</si>
  <si>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</si>
  <si>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</si>
  <si>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</si>
  <si>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</si>
  <si>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</si>
  <si>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</si>
  <si>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</si>
  <si>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</si>
  <si>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</si>
  <si>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</si>
  <si>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</si>
  <si>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</si>
  <si>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</si>
  <si>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</si>
  <si>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</si>
  <si>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</si>
  <si>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</si>
  <si>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</si>
  <si>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</si>
  <si>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</si>
  <si>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</si>
  <si>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</si>
  <si>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</si>
  <si>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</si>
  <si>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</si>
  <si>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</si>
  <si>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</si>
  <si>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</si>
  <si>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</si>
  <si>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</si>
  <si>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</si>
  <si>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</si>
  <si>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</si>
  <si>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</si>
  <si>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</si>
  <si>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</si>
  <si>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</si>
  <si>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</si>
  <si>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</si>
  <si>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</si>
  <si>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</si>
  <si>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</si>
  <si>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</si>
  <si>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</si>
  <si>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</si>
  <si>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</si>
  <si>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</si>
  <si>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</si>
  <si>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</si>
  <si>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</si>
  <si>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</si>
  <si>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</si>
  <si>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</si>
  <si>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</si>
  <si>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</si>
  <si>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</si>
  <si>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</si>
  <si>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</si>
  <si>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</si>
  <si>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</si>
  <si>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</si>
  <si>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</si>
  <si>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</si>
  <si>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</si>
  <si>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</si>
  <si>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</si>
  <si>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</si>
  <si>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</si>
  <si>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</si>
  <si>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</si>
  <si>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</si>
  <si>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</si>
  <si>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</si>
  <si>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</si>
  <si>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</si>
  <si>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</si>
  <si>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</si>
  <si>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</si>
  <si>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</si>
  <si>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</si>
  <si>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</si>
  <si>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</si>
  <si>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</si>
  <si>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</si>
  <si>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</si>
  <si>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</si>
  <si>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</si>
  <si>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</si>
  <si>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</si>
  <si>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</si>
  <si>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</si>
  <si>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</si>
  <si>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</si>
  <si>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</si>
  <si>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</si>
  <si>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</si>
  <si>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</si>
  <si>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</si>
  <si>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</si>
  <si>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</si>
  <si>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</si>
  <si>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</si>
  <si>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</si>
  <si>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</si>
  <si>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</si>
  <si>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</si>
  <si>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</si>
  <si>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</si>
  <si>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</si>
  <si>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</si>
  <si>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</si>
  <si>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</si>
  <si>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</si>
  <si>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</si>
  <si>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</si>
  <si>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</si>
  <si>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</si>
  <si>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</si>
  <si>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</si>
  <si>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</si>
  <si>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</si>
  <si>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</si>
  <si>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</si>
  <si>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</si>
  <si>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</si>
  <si>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</si>
  <si>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</si>
  <si>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</si>
  <si>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</si>
  <si>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</si>
  <si>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</si>
  <si>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</si>
  <si>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</si>
  <si>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</si>
  <si>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</si>
  <si>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</si>
  <si>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</si>
  <si>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</si>
  <si>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</si>
  <si>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</si>
  <si>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</si>
  <si>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</si>
  <si>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</si>
  <si>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</si>
  <si>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</si>
  <si>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</si>
  <si>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</si>
  <si>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</si>
  <si>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</si>
  <si>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</si>
  <si>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</si>
  <si>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</si>
  <si>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</si>
  <si>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</si>
  <si>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</si>
  <si>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</si>
  <si>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</si>
  <si>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</si>
  <si>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</si>
  <si>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</si>
  <si>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</si>
  <si>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</si>
  <si>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</si>
  <si>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</si>
  <si>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</si>
  <si>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</si>
  <si>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</si>
  <si>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</si>
  <si>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</si>
  <si>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</si>
  <si>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</si>
  <si>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</si>
  <si>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</si>
  <si>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</si>
  <si>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</si>
  <si>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</si>
  <si>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</si>
  <si>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</si>
  <si>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</si>
  <si>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</si>
  <si>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</si>
  <si>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</si>
  <si>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</si>
  <si>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</si>
  <si>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</si>
  <si>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</si>
  <si>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</si>
  <si>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</si>
  <si>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</si>
  <si>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</si>
  <si>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</si>
  <si>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</si>
  <si>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</si>
  <si>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</si>
  <si>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</si>
  <si>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</si>
  <si>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</si>
  <si>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</si>
  <si>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</si>
  <si>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</si>
  <si>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</si>
  <si>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</si>
  <si>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</si>
  <si>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</si>
  <si>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</si>
  <si>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</si>
  <si>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</si>
  <si>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</si>
  <si>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</si>
  <si>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</si>
  <si>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</si>
  <si>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</si>
  <si>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</si>
  <si>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</si>
  <si>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</si>
  <si>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</si>
  <si>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</si>
  <si>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</si>
  <si>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</si>
  <si>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</si>
  <si>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</si>
  <si>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</si>
  <si>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</si>
  <si>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</si>
  <si>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</si>
  <si>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</si>
  <si>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</si>
  <si>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</si>
  <si>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</si>
  <si>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</si>
  <si>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</si>
  <si>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</si>
  <si>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</si>
  <si>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</si>
  <si>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</si>
  <si>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</si>
  <si>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</si>
  <si>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</si>
  <si>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</si>
  <si>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</si>
  <si>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</si>
  <si>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</si>
  <si>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</si>
  <si>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</si>
  <si>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</si>
  <si>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</si>
  <si>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</si>
  <si>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</si>
  <si>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</si>
  <si>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</si>
  <si>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</si>
  <si>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</si>
  <si>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</si>
  <si>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</si>
  <si>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</si>
  <si>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</si>
  <si>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</si>
  <si>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</si>
  <si>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</si>
  <si>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</si>
  <si>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</si>
  <si>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</si>
  <si>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</si>
  <si>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</si>
  <si>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</si>
  <si>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</si>
  <si>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</si>
  <si>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</si>
  <si>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</si>
  <si>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</si>
  <si>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</si>
  <si>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</si>
  <si>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</si>
  <si>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</si>
  <si>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</si>
  <si>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</si>
  <si>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</si>
  <si>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</si>
  <si>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</si>
  <si>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</si>
  <si>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</si>
  <si>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</si>
  <si>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</si>
  <si>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</si>
  <si>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</si>
  <si>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</si>
  <si>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</si>
  <si>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</si>
  <si>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</si>
  <si>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</si>
  <si>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</si>
  <si>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</si>
  <si>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</si>
  <si>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</si>
  <si>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</si>
  <si>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</si>
  <si>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</si>
  <si>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</si>
  <si>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</si>
  <si>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</si>
  <si>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</si>
  <si>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</si>
  <si>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</si>
  <si>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</si>
  <si>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</si>
  <si>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</si>
  <si>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</si>
  <si>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</si>
  <si>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</si>
  <si>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</si>
  <si>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</si>
  <si>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</si>
  <si>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</si>
  <si>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</si>
  <si>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</si>
  <si>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</si>
  <si>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</si>
  <si>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</si>
  <si>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</si>
  <si>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</si>
  <si>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</si>
  <si>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</si>
  <si>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</si>
  <si>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</si>
  <si>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</si>
  <si>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</si>
  <si>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</si>
  <si>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</si>
  <si>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</si>
  <si>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</si>
  <si>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</si>
  <si>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</si>
  <si>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</si>
  <si>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</si>
  <si>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</si>
  <si>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</si>
  <si>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</si>
  <si>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</si>
  <si>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</si>
  <si>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</si>
  <si>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</si>
  <si>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</si>
  <si>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</si>
  <si>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</si>
  <si>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</si>
  <si>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</si>
  <si>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</si>
  <si>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</si>
  <si>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</si>
  <si>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</si>
  <si>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</si>
  <si>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</si>
  <si>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</si>
  <si>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</si>
  <si>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</si>
  <si>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</si>
  <si>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</si>
  <si>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</si>
  <si>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</si>
  <si>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</si>
  <si>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</si>
  <si>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</si>
  <si>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</si>
  <si>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</si>
  <si>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</si>
  <si>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</si>
  <si>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</si>
  <si>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</si>
  <si>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</si>
  <si>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</si>
  <si>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</si>
  <si>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</si>
  <si>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</si>
  <si>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</si>
  <si>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</si>
  <si>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</si>
  <si>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</si>
  <si>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</si>
  <si>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</si>
  <si>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</si>
  <si>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</si>
  <si>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</si>
  <si>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</si>
  <si>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</si>
  <si>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</si>
  <si>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</si>
  <si>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</si>
  <si>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</si>
  <si>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</si>
  <si>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</si>
  <si>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</si>
  <si>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</si>
  <si>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</si>
  <si>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</si>
  <si>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</si>
  <si>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</si>
  <si>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</si>
  <si>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</si>
  <si>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</si>
  <si>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</si>
  <si>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</si>
  <si>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</si>
  <si>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</si>
  <si>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</si>
  <si>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</si>
  <si>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</si>
  <si>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</si>
  <si>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</si>
  <si>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</si>
  <si>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</si>
  <si>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</si>
  <si>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</si>
  <si>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</si>
  <si>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</si>
  <si>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</si>
  <si>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</si>
  <si>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</si>
  <si>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</si>
  <si>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</si>
  <si>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</si>
  <si>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</si>
  <si>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</si>
  <si>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</si>
  <si>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</si>
  <si>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</si>
  <si>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</si>
  <si>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</si>
  <si>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</si>
  <si>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</si>
  <si>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</si>
  <si>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</si>
  <si>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</si>
  <si>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</si>
  <si>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</si>
  <si>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</si>
  <si>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</si>
  <si>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</si>
  <si>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</si>
  <si>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</si>
  <si>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</si>
  <si>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</si>
  <si>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</si>
  <si>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</si>
  <si>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</si>
  <si>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</si>
  <si>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</si>
  <si>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</si>
  <si>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</si>
  <si>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</si>
  <si>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</si>
  <si>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</si>
  <si>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</si>
  <si>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</si>
  <si>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</si>
  <si>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</si>
  <si>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</si>
  <si>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</si>
  <si>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</si>
  <si>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</si>
  <si>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</si>
  <si>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</si>
  <si>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</si>
  <si>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</si>
  <si>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</si>
  <si>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</si>
  <si>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</si>
  <si>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</si>
  <si>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</si>
  <si>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</si>
  <si>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</si>
  <si>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</si>
  <si>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</si>
  <si>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</si>
  <si>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</si>
  <si>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</si>
  <si>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</si>
  <si>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</si>
  <si>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</si>
  <si>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</si>
  <si>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</si>
  <si>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</si>
  <si>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</si>
  <si>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</si>
  <si>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</si>
  <si>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</si>
  <si>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</si>
  <si>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</si>
  <si>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</si>
  <si>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</si>
  <si>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</si>
  <si>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</si>
  <si>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</si>
  <si>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</si>
  <si>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</si>
  <si>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</si>
  <si>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</si>
  <si>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</si>
  <si>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</si>
  <si>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</si>
  <si>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</si>
  <si>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</si>
  <si>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</si>
  <si>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</si>
  <si>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</si>
  <si>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</si>
  <si>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</si>
  <si>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</si>
  <si>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</si>
  <si>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</si>
  <si>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</si>
  <si>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</si>
  <si>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</si>
  <si>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</si>
  <si>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</si>
  <si>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</si>
  <si>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</si>
  <si>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</si>
  <si>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</si>
  <si>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</si>
  <si>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</si>
  <si>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</si>
  <si>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</si>
  <si>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</si>
  <si>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</si>
  <si>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</si>
  <si>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</si>
  <si>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</si>
  <si>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</si>
  <si>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</si>
  <si>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</si>
  <si>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</si>
  <si>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</si>
  <si>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</si>
  <si>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</si>
  <si>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</si>
  <si>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</si>
  <si>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</si>
  <si>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</si>
  <si>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</si>
  <si>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</si>
  <si>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</si>
  <si>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</si>
  <si>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</si>
  <si>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</si>
  <si>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</si>
  <si>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</si>
  <si>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</si>
  <si>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</si>
  <si>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</si>
  <si>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</si>
  <si>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</si>
  <si>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</si>
  <si>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</si>
  <si>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</si>
  <si>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</si>
  <si>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</si>
  <si>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</si>
  <si>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</si>
  <si>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</si>
  <si>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</si>
  <si>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</si>
  <si>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</si>
  <si>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</si>
  <si>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</si>
  <si>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</si>
  <si>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</si>
  <si>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</si>
  <si>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</si>
  <si>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</si>
  <si>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</si>
  <si>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</si>
  <si>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</si>
  <si>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</si>
  <si>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</si>
  <si>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</si>
  <si>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</si>
  <si>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</si>
  <si>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</si>
  <si>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</si>
  <si>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</si>
  <si>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</si>
  <si>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</si>
  <si>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</si>
  <si>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</si>
  <si>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</si>
  <si>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</si>
  <si>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</si>
  <si>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</si>
  <si>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</si>
  <si>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</si>
  <si>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</si>
  <si>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</si>
  <si>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</si>
  <si>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</si>
  <si>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</si>
  <si>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</si>
  <si>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</si>
  <si>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</si>
  <si>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</si>
  <si>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</si>
  <si>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</si>
  <si>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</si>
  <si>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</si>
  <si>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</si>
  <si>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</si>
  <si>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</si>
  <si>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</si>
  <si>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</si>
  <si>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</si>
  <si>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</si>
  <si>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</si>
  <si>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</si>
  <si>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</si>
  <si>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</si>
  <si>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</si>
  <si>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</si>
  <si>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</si>
  <si>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</si>
  <si>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</si>
  <si>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</si>
  <si>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</si>
  <si>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</si>
  <si>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</si>
  <si>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</si>
  <si>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</si>
  <si>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</si>
  <si>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</si>
  <si>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</si>
  <si>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</si>
  <si>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</si>
  <si>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</si>
  <si>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</si>
  <si>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</si>
  <si>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</si>
  <si>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</si>
  <si>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</si>
  <si>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</si>
  <si>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</si>
  <si>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</si>
  <si>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</si>
  <si>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</si>
  <si>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</si>
  <si>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</si>
  <si>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</si>
  <si>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</si>
  <si>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</si>
  <si>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</si>
  <si>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</si>
  <si>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</si>
  <si>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</si>
  <si>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</si>
  <si>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</si>
  <si>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</si>
  <si>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</si>
  <si>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</si>
  <si>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</si>
  <si>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</si>
  <si>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</si>
  <si>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</si>
  <si>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</si>
  <si>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</si>
  <si>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</si>
  <si>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</si>
  <si>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</si>
  <si>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</si>
  <si>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</si>
  <si>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</si>
  <si>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</si>
  <si>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</si>
  <si>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</si>
  <si>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</si>
  <si>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</si>
  <si>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</si>
  <si>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</si>
  <si>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</si>
  <si>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</si>
  <si>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</si>
  <si>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</si>
  <si>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</si>
  <si>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</si>
  <si>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</si>
  <si>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</si>
  <si>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</si>
  <si>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</si>
  <si>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</si>
  <si>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</si>
  <si>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</si>
  <si>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</si>
  <si>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</si>
  <si>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</si>
  <si>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</si>
  <si>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</si>
  <si>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</si>
  <si>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</si>
  <si>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</si>
  <si>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</si>
  <si>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</si>
  <si>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</si>
  <si>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</si>
  <si>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</si>
  <si>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</si>
  <si>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</si>
  <si>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</si>
  <si>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</si>
  <si>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</si>
  <si>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</si>
  <si>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</si>
  <si>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</si>
  <si>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</si>
  <si>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</si>
  <si>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</si>
  <si>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</si>
  <si>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</si>
  <si>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</si>
  <si>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</si>
  <si>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</si>
  <si>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</si>
  <si>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</si>
  <si>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</si>
  <si>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</si>
  <si>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</si>
  <si>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</si>
  <si>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</si>
  <si>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</si>
  <si>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</si>
  <si>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</si>
  <si>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</si>
  <si>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</si>
  <si>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</si>
  <si>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</si>
  <si>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</si>
  <si>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</si>
  <si>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</si>
  <si>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</si>
  <si>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</si>
  <si>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</si>
  <si>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</si>
  <si>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</si>
  <si>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</si>
  <si>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</si>
  <si>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</si>
  <si>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</si>
  <si>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</si>
  <si>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</si>
  <si>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</si>
  <si>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</si>
  <si>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</si>
  <si>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</si>
  <si>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</si>
  <si>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</si>
  <si>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</si>
  <si>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</si>
  <si>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</si>
  <si>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</si>
  <si>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</si>
  <si>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</si>
  <si>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</si>
  <si>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</si>
  <si>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</si>
  <si>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</si>
  <si>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</si>
  <si>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</si>
  <si>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</si>
  <si>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</si>
  <si>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</si>
  <si>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</si>
  <si>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</si>
  <si>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</si>
  <si>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</si>
  <si>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</si>
  <si>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</si>
  <si>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</si>
  <si>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</si>
  <si>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</si>
  <si>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</si>
  <si>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</si>
  <si>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</si>
  <si>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</si>
  <si>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</si>
  <si>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</si>
  <si>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</si>
  <si>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</si>
  <si>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</si>
  <si>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</si>
  <si>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</si>
  <si>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</si>
  <si>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</si>
  <si>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</si>
  <si>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</si>
  <si>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</si>
  <si>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</si>
  <si>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</si>
  <si>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</si>
  <si>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</si>
  <si>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</si>
  <si>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</si>
  <si>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</si>
  <si>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</si>
  <si>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</si>
  <si>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</si>
  <si>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</si>
  <si>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</si>
  <si>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</si>
  <si>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</si>
  <si>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</si>
  <si>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</si>
  <si>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</si>
  <si>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</si>
  <si>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</si>
  <si>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</si>
  <si>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</si>
  <si>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</si>
  <si>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</si>
  <si>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</si>
  <si>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</si>
  <si>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</si>
  <si>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</si>
  <si>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</si>
  <si>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</si>
  <si>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</si>
  <si>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</si>
  <si>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</si>
  <si>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</si>
  <si>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</si>
  <si>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</si>
  <si>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</si>
  <si>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</si>
  <si>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</si>
  <si>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</si>
  <si>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</si>
  <si>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</si>
  <si>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</si>
  <si>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</si>
  <si>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</si>
  <si>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</si>
  <si>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</si>
  <si>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</si>
  <si>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</si>
  <si>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</si>
  <si>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</si>
  <si>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</si>
  <si>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</si>
  <si>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</si>
  <si>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</si>
  <si>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</si>
  <si>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</si>
  <si>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</si>
  <si>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</si>
  <si>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</si>
  <si>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</si>
  <si>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</si>
  <si>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</si>
  <si>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</si>
  <si>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</si>
  <si>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</si>
  <si>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</si>
  <si>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</si>
  <si>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</si>
  <si>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</si>
  <si>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</si>
  <si>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</si>
  <si>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</si>
  <si>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</si>
  <si>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</si>
  <si>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</si>
  <si>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</si>
  <si>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</si>
  <si>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</si>
  <si>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</si>
  <si>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</si>
  <si>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</si>
  <si>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</si>
  <si>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</si>
  <si>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</si>
  <si>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</si>
  <si>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</si>
  <si>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</si>
  <si>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</si>
  <si>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</si>
  <si>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</si>
  <si>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</si>
  <si>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</si>
  <si>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</si>
  <si>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</si>
  <si>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</si>
  <si>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</si>
  <si>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</si>
  <si>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</si>
  <si>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</si>
  <si>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</si>
  <si>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</si>
  <si>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</si>
  <si>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</si>
  <si>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</si>
  <si>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</si>
  <si>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</si>
  <si>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</si>
  <si>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</si>
  <si>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</si>
  <si>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</si>
  <si>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</si>
  <si>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</si>
  <si>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</si>
  <si>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</si>
  <si>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</si>
  <si>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</si>
  <si>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</si>
  <si>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</si>
  <si>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</si>
  <si>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</si>
  <si>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</si>
  <si>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</si>
  <si>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</si>
  <si>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</si>
  <si>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</si>
  <si>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</si>
  <si>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</si>
  <si>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</si>
  <si>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</si>
  <si>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</si>
  <si>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</si>
  <si>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</si>
  <si>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</si>
  <si>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</si>
  <si>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</si>
  <si>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</si>
  <si>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</si>
  <si>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</si>
  <si>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</si>
  <si>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</si>
  <si>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</si>
  <si>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</si>
  <si>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</si>
  <si>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</si>
  <si>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</si>
  <si>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</si>
  <si>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</si>
  <si>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</si>
  <si>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</si>
  <si>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</si>
  <si>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</si>
  <si>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</si>
  <si>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</si>
  <si>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</si>
  <si>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</si>
  <si>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</si>
  <si>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</si>
  <si>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</si>
  <si>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</si>
  <si>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</si>
  <si>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</si>
  <si>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</si>
  <si>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</si>
  <si>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</si>
  <si>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</si>
  <si>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</si>
  <si>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</si>
  <si>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</si>
  <si>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</si>
  <si>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</si>
  <si>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</si>
  <si>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</si>
  <si>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</si>
  <si>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</si>
  <si>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</si>
  <si>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</si>
  <si>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</si>
  <si>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</si>
  <si>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</si>
  <si>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</si>
  <si>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</si>
  <si>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</si>
  <si>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</si>
  <si>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</si>
  <si>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</si>
  <si>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</si>
  <si>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</si>
  <si>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</si>
  <si>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</si>
  <si>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</si>
  <si>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</si>
  <si>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</si>
  <si>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</si>
  <si>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</si>
  <si>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</si>
  <si>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</si>
  <si>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</si>
  <si>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</si>
  <si>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</si>
  <si>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</si>
  <si>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</si>
  <si>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</si>
  <si>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</si>
  <si>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</si>
  <si>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</si>
  <si>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</si>
  <si>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</si>
  <si>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</si>
  <si>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</si>
  <si>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</si>
  <si>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</si>
  <si>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</si>
  <si>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</si>
  <si>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</si>
  <si>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</si>
  <si>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</si>
  <si>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</si>
  <si>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</si>
  <si>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</si>
  <si>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</si>
  <si>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</si>
  <si>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</si>
  <si>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</si>
  <si>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</si>
  <si>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</si>
  <si>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</si>
  <si>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</si>
  <si>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</si>
  <si>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</si>
  <si>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</si>
  <si>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</si>
  <si>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</si>
  <si>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</si>
  <si>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</si>
  <si>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</si>
  <si>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</si>
  <si>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</si>
  <si>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</si>
  <si>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</si>
  <si>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</si>
  <si>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</si>
  <si>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</si>
  <si>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</si>
  <si>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</si>
  <si>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</si>
  <si>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</si>
  <si>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</si>
  <si>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</si>
  <si>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</si>
  <si>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</si>
  <si>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</si>
  <si>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</si>
  <si>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</si>
  <si>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</si>
  <si>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</si>
  <si>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</si>
  <si>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</si>
  <si>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</si>
  <si>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</si>
  <si>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</si>
  <si>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</si>
  <si>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</si>
  <si>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</si>
  <si>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</si>
  <si>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</si>
  <si>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</si>
  <si>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</si>
  <si>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</si>
  <si>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</si>
  <si>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</si>
  <si>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</si>
  <si>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</si>
  <si>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</si>
  <si>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</si>
  <si>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</si>
  <si>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</si>
  <si>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</si>
  <si>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</si>
  <si>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</si>
  <si>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</si>
  <si>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</si>
  <si>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</si>
  <si>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</si>
  <si>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</si>
  <si>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</si>
  <si>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</si>
  <si>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</si>
  <si>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</si>
  <si>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</si>
  <si>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</si>
  <si>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</si>
  <si>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</si>
  <si>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</si>
  <si>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</si>
  <si>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</si>
  <si>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</si>
  <si>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</si>
  <si>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</si>
  <si>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</si>
  <si>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</si>
  <si>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</si>
  <si>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</si>
  <si>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</si>
  <si>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</si>
  <si>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</si>
  <si>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</si>
  <si>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</si>
  <si>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</si>
  <si>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</si>
  <si>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</si>
  <si>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</si>
  <si>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</si>
  <si>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</si>
  <si>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</si>
  <si>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</si>
  <si>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</si>
  <si>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</si>
  <si>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</si>
  <si>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</si>
  <si>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</si>
  <si>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</si>
  <si>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</si>
  <si>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</si>
  <si>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</si>
  <si>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</si>
  <si>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</si>
  <si>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</si>
  <si>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</si>
  <si>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</si>
  <si>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</si>
  <si>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</si>
  <si>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</si>
  <si>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</si>
  <si>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</si>
  <si>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</si>
  <si>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</si>
  <si>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</si>
  <si>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</si>
  <si>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</si>
  <si>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</si>
  <si>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</si>
  <si>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</si>
  <si>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</si>
  <si>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</si>
  <si>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</si>
  <si>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</si>
  <si>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</si>
  <si>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</si>
  <si>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</si>
  <si>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</si>
  <si>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</si>
  <si>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</si>
  <si>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</si>
  <si>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</si>
  <si>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</si>
  <si>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</si>
  <si>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</si>
  <si>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</si>
  <si>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</si>
  <si>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</si>
  <si>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</si>
  <si>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</si>
  <si>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</si>
  <si>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</si>
  <si>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</si>
  <si>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</si>
  <si>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</si>
  <si>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</si>
  <si>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</si>
  <si>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</si>
  <si>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</si>
  <si>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</si>
  <si>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</si>
  <si>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</si>
  <si>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</si>
  <si>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</si>
  <si>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</si>
  <si>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</si>
  <si>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</si>
  <si>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</si>
  <si>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</si>
  <si>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</si>
  <si>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</si>
  <si>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</si>
  <si>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</si>
  <si>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</si>
  <si>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</si>
  <si>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</si>
  <si>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</si>
  <si>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</si>
  <si>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</si>
  <si>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</si>
  <si>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</si>
  <si>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</si>
  <si>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</si>
  <si>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</si>
  <si>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</si>
  <si>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</si>
  <si>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</si>
  <si>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</si>
  <si>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</si>
  <si>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</si>
  <si>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</si>
  <si>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</si>
  <si>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</si>
  <si>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</si>
  <si>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</si>
  <si>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</si>
  <si>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</si>
  <si>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</si>
  <si>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</si>
  <si>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</si>
  <si>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</si>
  <si>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</si>
  <si>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</si>
  <si>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</si>
  <si>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</si>
  <si>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</si>
  <si>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</si>
  <si>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</si>
  <si>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</si>
  <si>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</si>
  <si>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</si>
  <si>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</si>
  <si>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</si>
  <si>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</si>
  <si>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</si>
  <si>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</si>
  <si>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</si>
  <si>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</si>
  <si>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</si>
  <si>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</si>
  <si>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</si>
  <si>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</si>
  <si>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</si>
  <si>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</si>
  <si>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</si>
  <si>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</si>
  <si>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</si>
  <si>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</si>
  <si>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</si>
  <si>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</si>
  <si>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</si>
  <si>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</si>
  <si>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</si>
  <si>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</si>
  <si>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</si>
  <si>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</si>
  <si>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</si>
  <si>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</si>
  <si>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</si>
  <si>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</si>
  <si>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</si>
  <si>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</si>
  <si>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</si>
  <si>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</si>
  <si>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</si>
  <si>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</si>
  <si>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</si>
  <si>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</si>
  <si>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</si>
  <si>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</si>
  <si>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</si>
  <si>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</si>
  <si>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</si>
  <si>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</si>
  <si>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</si>
  <si>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</si>
  <si>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</si>
  <si>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</si>
  <si>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</si>
  <si>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</si>
  <si>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</si>
  <si>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</si>
  <si>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</si>
  <si>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</si>
  <si>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</si>
  <si>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</si>
  <si>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</si>
  <si>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</si>
  <si>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</si>
  <si>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</si>
  <si>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</si>
  <si>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</si>
  <si>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</si>
  <si>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</si>
  <si>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</si>
  <si>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</si>
  <si>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</si>
  <si>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</si>
  <si>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</si>
  <si>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</si>
  <si>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</si>
  <si>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</si>
  <si>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</si>
  <si>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</si>
  <si>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</si>
  <si>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</si>
  <si>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</si>
  <si>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</si>
  <si>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</si>
  <si>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</si>
  <si>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</si>
  <si>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</si>
  <si>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</si>
  <si>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</si>
  <si>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</si>
  <si>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</si>
  <si>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</si>
  <si>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</si>
  <si>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</si>
  <si>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</si>
  <si>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</si>
  <si>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</si>
  <si>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</si>
  <si>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</si>
  <si>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</si>
  <si>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</si>
  <si>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</si>
  <si>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</si>
  <si>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</si>
  <si>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</si>
  <si>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</si>
  <si>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</si>
  <si>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</si>
  <si>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</si>
  <si>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</si>
  <si>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</si>
  <si>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</si>
  <si>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</si>
  <si>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</si>
  <si>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</si>
  <si>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</si>
  <si>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</si>
  <si>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</si>
  <si>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</si>
  <si>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</si>
  <si>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</si>
  <si>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</si>
  <si>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</si>
  <si>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</si>
  <si>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</si>
  <si>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</si>
  <si>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</si>
  <si>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</si>
  <si>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</si>
  <si>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</si>
  <si>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</si>
  <si>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</si>
  <si>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</si>
  <si>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</si>
  <si>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</si>
  <si>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</si>
  <si>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</si>
  <si>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</si>
  <si>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</si>
  <si>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</si>
  <si>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</si>
  <si>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</si>
  <si>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</si>
  <si>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</si>
  <si>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</si>
  <si>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</si>
  <si>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</si>
  <si>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</si>
  <si>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</si>
  <si>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</si>
  <si>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</si>
  <si>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</si>
  <si>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</si>
  <si>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</si>
  <si>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</si>
  <si>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</si>
  <si>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</si>
  <si>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</si>
  <si>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</si>
  <si>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</si>
  <si>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</si>
  <si>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</si>
  <si>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</si>
  <si>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</si>
  <si>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</si>
  <si>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</si>
  <si>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</si>
  <si>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</si>
  <si>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</si>
  <si>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</si>
  <si>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</si>
  <si>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</si>
  <si>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</si>
  <si>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</si>
  <si>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</si>
  <si>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</si>
  <si>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</si>
  <si>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</si>
  <si>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</si>
  <si>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</si>
  <si>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</si>
  <si>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</si>
  <si>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</si>
  <si>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</si>
  <si>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</si>
  <si>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</si>
  <si>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</si>
  <si>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</si>
  <si>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</si>
  <si>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</si>
  <si>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</si>
  <si>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</si>
  <si>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</si>
  <si>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</si>
  <si>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</si>
  <si>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</si>
  <si>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</si>
  <si>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</si>
  <si>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</si>
  <si>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</si>
  <si>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</si>
  <si>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</si>
  <si>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</si>
  <si>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</si>
  <si>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</si>
  <si>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</si>
  <si>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</si>
  <si>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</si>
  <si>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</si>
  <si>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</si>
  <si>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</si>
  <si>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</si>
  <si>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</si>
  <si>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</si>
  <si>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</si>
  <si>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</si>
  <si>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</si>
  <si>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</si>
  <si>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</si>
  <si>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</si>
  <si>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</si>
  <si>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</si>
  <si>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</si>
  <si>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</si>
  <si>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</si>
  <si>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</si>
  <si>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</si>
  <si>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</si>
  <si>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</si>
  <si>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</si>
  <si>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</si>
  <si>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</si>
  <si>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</si>
  <si>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</si>
  <si>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</si>
  <si>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</si>
  <si>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</si>
  <si>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</si>
  <si>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</si>
  <si>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</si>
  <si>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</si>
  <si>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</si>
  <si>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</si>
  <si>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</si>
  <si>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</si>
  <si>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</si>
  <si>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</si>
  <si>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</si>
  <si>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</si>
  <si>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</si>
  <si>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</si>
  <si>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</si>
  <si>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</si>
  <si>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</si>
  <si>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</si>
  <si>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</si>
  <si>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</si>
  <si>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</si>
  <si>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</si>
  <si>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</si>
  <si>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</si>
  <si>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</si>
  <si>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</si>
  <si>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</si>
  <si>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</si>
  <si>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</si>
  <si>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</si>
  <si>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</si>
  <si>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</si>
  <si>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</si>
  <si>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</si>
  <si>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</si>
  <si>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</si>
  <si>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</si>
  <si>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</si>
  <si>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</si>
  <si>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</si>
  <si>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</si>
  <si>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</si>
  <si>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</si>
  <si>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</si>
  <si>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</si>
  <si>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</si>
  <si>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</si>
  <si>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</si>
  <si>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</si>
  <si>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</si>
  <si>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</si>
  <si>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</si>
  <si>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</si>
  <si>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</si>
  <si>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</si>
  <si>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</si>
  <si>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</si>
  <si>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</si>
  <si>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</si>
  <si>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</si>
  <si>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</si>
  <si>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</si>
  <si>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</si>
  <si>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</si>
  <si>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</si>
  <si>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</si>
  <si>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</si>
  <si>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</si>
  <si>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</si>
  <si>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</si>
  <si>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</si>
  <si>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</si>
  <si>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</si>
  <si>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</si>
  <si>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</si>
  <si>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</si>
  <si>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</si>
  <si>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</si>
  <si>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</si>
  <si>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</si>
  <si>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</si>
  <si>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</si>
  <si>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</si>
  <si>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</si>
  <si>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</si>
  <si>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</si>
  <si>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</si>
  <si>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</si>
  <si>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</si>
  <si>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</si>
  <si>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</si>
  <si>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</si>
  <si>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</si>
  <si>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</si>
  <si>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</si>
  <si>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</si>
  <si>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</si>
  <si>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</si>
  <si>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</si>
  <si>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</si>
  <si>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</si>
  <si>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</si>
  <si>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</si>
  <si>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</si>
  <si>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</si>
  <si>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</si>
  <si>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</si>
  <si>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</si>
  <si>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</si>
  <si>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</si>
  <si>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</si>
  <si>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</si>
  <si>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</si>
  <si>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</si>
  <si>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</si>
  <si>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</si>
  <si>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</si>
  <si>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</si>
  <si>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</si>
  <si>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</si>
  <si>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</si>
  <si>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</si>
  <si>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</si>
  <si>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</si>
  <si>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</si>
  <si>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</si>
  <si>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</si>
  <si>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</si>
  <si>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</si>
  <si>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</si>
  <si>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</si>
  <si>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</si>
  <si>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</si>
  <si>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</si>
  <si>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</si>
  <si>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</si>
  <si>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</si>
  <si>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</si>
  <si>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</si>
  <si>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</si>
  <si>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</si>
  <si>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</si>
  <si>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</si>
  <si>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</si>
  <si>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</si>
  <si>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</si>
  <si>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</si>
  <si>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</si>
  <si>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</si>
  <si>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</si>
  <si>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</si>
  <si>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</si>
  <si>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</si>
  <si>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</si>
  <si>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</si>
  <si>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</si>
  <si>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</si>
  <si>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</si>
  <si>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</si>
  <si>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</si>
  <si>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</si>
  <si>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</si>
  <si>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</si>
  <si>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</si>
  <si>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</si>
  <si>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</si>
  <si>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</si>
  <si>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</si>
  <si>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</si>
  <si>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</si>
  <si>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</si>
  <si>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</si>
  <si>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</si>
  <si>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</si>
  <si>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</si>
  <si>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</si>
  <si>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</si>
  <si>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</si>
  <si>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</si>
  <si>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</si>
  <si>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</si>
  <si>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</si>
  <si>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</si>
  <si>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</si>
  <si>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</si>
  <si>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</si>
  <si>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</si>
  <si>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</si>
  <si>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</si>
  <si>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</si>
  <si>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</si>
  <si>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</si>
  <si>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</si>
  <si>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</si>
  <si>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</si>
  <si>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</si>
  <si>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</si>
  <si>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</si>
  <si>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</si>
  <si>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</si>
  <si>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</si>
  <si>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</si>
  <si>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</si>
  <si>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</si>
  <si>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</si>
  <si>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</si>
  <si>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</si>
  <si>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</si>
  <si>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</si>
  <si>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</si>
  <si>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</si>
  <si>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</si>
  <si>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</si>
  <si>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</si>
  <si>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</si>
  <si>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</si>
  <si>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</si>
  <si>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</si>
  <si>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</si>
  <si>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</si>
  <si>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</si>
  <si>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</si>
  <si>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</si>
  <si>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</si>
  <si>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</si>
  <si>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</si>
  <si>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</si>
  <si>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</si>
  <si>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</si>
  <si>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</si>
  <si>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</si>
  <si>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</si>
  <si>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</si>
  <si>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</si>
  <si>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</si>
  <si>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</si>
  <si>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</si>
  <si>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</si>
  <si>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</si>
  <si>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</si>
  <si>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</si>
  <si>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</si>
  <si>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</si>
  <si>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</si>
  <si>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</si>
  <si>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</si>
  <si>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</si>
  <si>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</si>
  <si>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</si>
  <si>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</si>
  <si>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</si>
  <si>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</si>
  <si>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</si>
  <si>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</si>
  <si>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</si>
  <si>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</si>
  <si>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</si>
  <si>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</si>
  <si>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</si>
  <si>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</si>
  <si>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</si>
  <si>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</si>
  <si>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</si>
  <si>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</si>
  <si>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</si>
  <si>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</si>
  <si>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</si>
  <si>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</si>
  <si>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</si>
  <si>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</si>
  <si>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</si>
  <si>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</si>
  <si>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</si>
  <si>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</si>
  <si>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</si>
  <si>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</si>
  <si>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</si>
  <si>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</si>
  <si>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</si>
  <si>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</si>
  <si>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</si>
  <si>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</si>
  <si>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</si>
  <si>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</si>
  <si>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</si>
  <si>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</si>
  <si>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</si>
  <si>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</si>
  <si>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</si>
  <si>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</si>
  <si>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</si>
  <si>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</si>
  <si>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</si>
  <si>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</si>
  <si>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</si>
  <si>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</si>
  <si>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</si>
  <si>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</si>
  <si>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</si>
  <si>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</si>
  <si>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</si>
  <si>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</si>
  <si>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</si>
  <si>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</si>
  <si>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</si>
  <si>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</si>
  <si>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</si>
  <si>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</si>
  <si>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</si>
  <si>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</si>
  <si>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</si>
  <si>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</si>
  <si>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</si>
  <si>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</si>
  <si>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</si>
  <si>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</si>
  <si>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</si>
  <si>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</si>
  <si>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</si>
  <si>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</si>
  <si>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</si>
  <si>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</si>
  <si>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</si>
  <si>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</si>
  <si>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</si>
  <si>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</si>
  <si>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</si>
  <si>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</si>
  <si>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</si>
  <si>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</si>
  <si>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</si>
  <si>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</si>
  <si>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</si>
  <si>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</si>
  <si>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</si>
  <si>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</si>
  <si>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</si>
  <si>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</si>
  <si>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</si>
  <si>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</si>
  <si>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</si>
  <si>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</si>
  <si>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</si>
  <si>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</si>
  <si>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</si>
  <si>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</si>
  <si>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</si>
  <si>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</si>
  <si>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</si>
  <si>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</si>
  <si>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</si>
  <si>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</si>
  <si>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</si>
  <si>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</si>
  <si>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</si>
  <si>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</si>
  <si>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</si>
  <si>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</si>
  <si>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</si>
  <si>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</si>
  <si>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</si>
  <si>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</si>
  <si>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</si>
  <si>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</si>
  <si>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</si>
  <si>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</si>
  <si>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</si>
  <si>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</si>
  <si>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</si>
  <si>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</si>
  <si>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</si>
  <si>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</si>
  <si>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</si>
  <si>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</si>
  <si>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</si>
  <si>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</si>
  <si>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</si>
  <si>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</si>
  <si>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</si>
  <si>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</si>
  <si>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</si>
  <si>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</si>
  <si>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</si>
  <si>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</si>
  <si>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</si>
  <si>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</si>
  <si>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</si>
  <si>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</si>
  <si>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</si>
  <si>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</si>
  <si>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</si>
  <si>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</si>
  <si>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</si>
  <si>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</si>
  <si>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</si>
  <si>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</si>
  <si>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</si>
  <si>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</si>
  <si>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</si>
  <si>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</si>
  <si>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</si>
  <si>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</si>
  <si>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</si>
  <si>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</si>
  <si>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</si>
  <si>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</si>
  <si>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</si>
  <si>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</si>
  <si>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</si>
  <si>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</si>
  <si>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</si>
  <si>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</si>
  <si>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</si>
  <si>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</si>
  <si>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</si>
  <si>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</si>
  <si>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</si>
  <si>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</si>
  <si>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</si>
  <si>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</si>
  <si>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</si>
  <si>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</si>
  <si>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</si>
  <si>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</si>
  <si>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</si>
  <si>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</si>
  <si>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</si>
  <si>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</si>
  <si>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</si>
  <si>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</si>
  <si>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</si>
  <si>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</si>
  <si>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</si>
  <si>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</si>
  <si>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</si>
  <si>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</si>
  <si>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</si>
  <si>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</si>
  <si>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</si>
  <si>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</si>
  <si>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</si>
  <si>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</si>
  <si>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</si>
  <si>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</si>
  <si>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</si>
  <si>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</si>
  <si>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</si>
  <si>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</si>
  <si>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</si>
  <si>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</si>
  <si>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</si>
  <si>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</si>
  <si>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</si>
  <si>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</si>
  <si>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</si>
  <si>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</si>
  <si>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</si>
  <si>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</si>
  <si>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</si>
  <si>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</si>
  <si>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</si>
  <si>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</si>
  <si>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</si>
  <si>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</si>
  <si>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</si>
  <si>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</si>
  <si>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</si>
  <si>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</si>
  <si>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</si>
  <si>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</si>
  <si>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</si>
  <si>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</si>
  <si>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</si>
  <si>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</si>
  <si>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</si>
  <si>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</si>
  <si>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</si>
  <si>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</si>
  <si>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</si>
  <si>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</si>
  <si>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</si>
  <si>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</si>
  <si>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</si>
  <si>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</si>
  <si>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</si>
  <si>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</si>
  <si>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</si>
  <si>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</si>
  <si>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</si>
  <si>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</si>
  <si>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</si>
  <si>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</si>
  <si>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</si>
  <si>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</si>
  <si>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</si>
  <si>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</si>
  <si>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</si>
  <si>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</si>
  <si>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</si>
  <si>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</si>
  <si>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</si>
  <si>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</si>
  <si>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</si>
  <si>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</si>
  <si>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</si>
  <si>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</si>
  <si>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</si>
  <si>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</si>
  <si>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</si>
  <si>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</si>
  <si>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</si>
  <si>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</si>
  <si>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</si>
  <si>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</si>
  <si>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</si>
  <si>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</si>
  <si>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</si>
  <si>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</si>
  <si>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</si>
  <si>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</si>
  <si>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</si>
  <si>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</si>
  <si>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</si>
  <si>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</si>
  <si>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</si>
  <si>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</si>
  <si>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</si>
  <si>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</si>
  <si>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</si>
  <si>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</si>
  <si>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</si>
  <si>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</si>
  <si>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</si>
  <si>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</si>
  <si>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</si>
  <si>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</si>
  <si>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</si>
  <si>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</si>
  <si>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</si>
  <si>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</si>
  <si>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</si>
  <si>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</si>
  <si>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</si>
  <si>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</si>
  <si>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</si>
  <si>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</si>
  <si>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</si>
  <si>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</si>
  <si>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</si>
  <si>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</si>
  <si>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</si>
  <si>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</si>
  <si>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</si>
  <si>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</si>
  <si>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</si>
  <si>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</si>
  <si>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</si>
  <si>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</si>
  <si>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</si>
  <si>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</si>
  <si>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</si>
  <si>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</si>
  <si>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</si>
  <si>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</si>
  <si>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</si>
  <si>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</si>
  <si>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</si>
  <si>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</si>
  <si>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</si>
  <si>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</si>
  <si>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</si>
  <si>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</si>
  <si>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</si>
  <si>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</si>
  <si>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</si>
  <si>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</si>
  <si>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</si>
  <si>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</si>
  <si>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</si>
  <si>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</si>
  <si>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</si>
  <si>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</si>
  <si>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</si>
  <si>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</si>
  <si>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</si>
  <si>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</si>
  <si>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</si>
  <si>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</si>
  <si>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</si>
  <si>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</si>
  <si>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</si>
  <si>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</si>
  <si>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</si>
  <si>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</si>
  <si>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</si>
  <si>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</si>
  <si>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</si>
  <si>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</si>
  <si>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</si>
  <si>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</si>
  <si>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</si>
  <si>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</si>
  <si>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</si>
  <si>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</si>
  <si>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</si>
  <si>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</si>
  <si>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</si>
  <si>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</si>
  <si>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</si>
  <si>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</si>
  <si>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</si>
  <si>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</si>
  <si>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</si>
  <si>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</si>
  <si>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</si>
  <si>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</si>
  <si>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</si>
  <si>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</si>
  <si>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</si>
  <si>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</si>
  <si>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</si>
  <si>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</si>
  <si>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</si>
  <si>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</si>
  <si>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</si>
  <si>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</si>
  <si>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</si>
  <si>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</si>
  <si>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</si>
  <si>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</si>
  <si>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</si>
  <si>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</si>
  <si>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</si>
  <si>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</si>
  <si>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</si>
  <si>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</si>
  <si>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</si>
  <si>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</si>
  <si>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</si>
  <si>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</si>
  <si>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</si>
  <si>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</si>
  <si>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</si>
  <si>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</si>
  <si>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</si>
  <si>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</si>
  <si>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</si>
  <si>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</si>
  <si>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</si>
  <si>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</si>
  <si>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</si>
  <si>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</si>
  <si>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</si>
  <si>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</si>
  <si>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</si>
  <si>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</si>
  <si>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</si>
  <si>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</si>
  <si>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</si>
  <si>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</si>
  <si>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</si>
  <si>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</si>
  <si>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</si>
  <si>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</si>
  <si>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</si>
  <si>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</si>
  <si>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</si>
  <si>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</si>
  <si>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</si>
  <si>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</si>
  <si>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</si>
  <si>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</si>
  <si>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</si>
  <si>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</si>
  <si>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</si>
  <si>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</si>
  <si>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</si>
  <si>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</si>
  <si>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</si>
  <si>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</si>
  <si>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</si>
  <si>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</si>
  <si>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</si>
  <si>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</si>
  <si>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</si>
  <si>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</si>
  <si>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</si>
  <si>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</si>
  <si>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</si>
  <si>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</si>
  <si>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</si>
  <si>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</si>
  <si>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</si>
  <si>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</si>
  <si>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</si>
  <si>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</si>
  <si>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</si>
  <si>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</si>
  <si>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</si>
  <si>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</si>
  <si>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</si>
  <si>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</si>
  <si>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</si>
  <si>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</si>
  <si>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</si>
  <si>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</si>
  <si>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</si>
  <si>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</si>
  <si>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</si>
  <si>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</si>
  <si>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</si>
  <si>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</si>
  <si>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</si>
  <si>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</si>
  <si>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</si>
  <si>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</si>
  <si>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</si>
  <si>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</si>
  <si>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</si>
  <si>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</si>
  <si>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</si>
  <si>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</si>
  <si>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</si>
  <si>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</si>
  <si>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</si>
  <si>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</si>
  <si>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</si>
  <si>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</si>
  <si>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</si>
  <si>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</si>
  <si>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</si>
  <si>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</si>
  <si>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</si>
  <si>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</si>
  <si>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</si>
  <si>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</si>
  <si>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</si>
  <si>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</si>
  <si>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</si>
  <si>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</si>
  <si>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</si>
  <si>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</si>
  <si>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</si>
  <si>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</si>
  <si>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</si>
  <si>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</si>
  <si>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</si>
  <si>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</si>
  <si>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</si>
  <si>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</si>
  <si>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</si>
  <si>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</si>
  <si>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</si>
  <si>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</si>
  <si>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</si>
  <si>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</si>
  <si>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</si>
  <si>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</si>
  <si>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</si>
  <si>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</si>
  <si>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</si>
  <si>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</si>
  <si>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</si>
  <si>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</si>
  <si>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</si>
  <si>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</si>
  <si>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</si>
  <si>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</si>
  <si>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</si>
  <si>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</si>
  <si>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</si>
  <si>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</si>
  <si>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</si>
  <si>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</si>
  <si>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</si>
  <si>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</si>
  <si>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</si>
  <si>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</si>
  <si>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</si>
  <si>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</si>
  <si>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</si>
  <si>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</si>
  <si>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</si>
  <si>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</si>
  <si>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</si>
  <si>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</si>
  <si>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</si>
  <si>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</si>
  <si>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</si>
  <si>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</si>
  <si>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</si>
  <si>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</si>
  <si>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</si>
  <si>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</si>
  <si>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</si>
  <si>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</si>
  <si>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</si>
  <si>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</si>
  <si>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</si>
  <si>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</si>
  <si>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</si>
  <si>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</si>
  <si>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</si>
  <si>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</si>
  <si>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</si>
  <si>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</si>
  <si>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</si>
  <si>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</si>
  <si>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</si>
  <si>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</si>
  <si>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</si>
  <si>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</si>
  <si>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</si>
  <si>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</si>
  <si>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</si>
  <si>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</si>
  <si>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</si>
  <si>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</si>
  <si>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</si>
  <si>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</si>
  <si>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</si>
  <si>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</si>
  <si>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</si>
  <si>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</si>
  <si>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</si>
  <si>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</si>
  <si>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</si>
  <si>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</si>
  <si>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</si>
  <si>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</si>
  <si>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</si>
  <si>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</si>
  <si>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</si>
  <si>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</si>
  <si>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</si>
  <si>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</si>
  <si>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</si>
  <si>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</si>
  <si>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</si>
  <si>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</si>
  <si>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</si>
  <si>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</si>
  <si>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</si>
  <si>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</si>
  <si>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</si>
  <si>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</si>
  <si>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</si>
  <si>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</si>
  <si>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</si>
  <si>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</si>
  <si>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</si>
  <si>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</si>
  <si>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</si>
  <si>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</si>
  <si>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</si>
  <si>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</si>
  <si>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</si>
  <si>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</si>
  <si>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</si>
  <si>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</si>
  <si>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</si>
  <si>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</si>
  <si>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</si>
  <si>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</si>
  <si>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</si>
  <si>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</si>
  <si>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</si>
  <si>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</si>
  <si>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</si>
  <si>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</si>
  <si>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</si>
  <si>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</si>
  <si>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</si>
  <si>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</si>
  <si>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</si>
  <si>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</si>
  <si>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</si>
  <si>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</si>
  <si>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</si>
  <si>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</si>
  <si>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</si>
  <si>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</si>
  <si>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</si>
  <si>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</si>
  <si>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</si>
  <si>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</si>
  <si>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</si>
  <si>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</si>
  <si>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</si>
  <si>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</si>
  <si>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</si>
  <si>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</si>
  <si>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</si>
  <si>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</si>
  <si>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</si>
  <si>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</si>
  <si>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</si>
  <si>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</si>
  <si>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</si>
  <si>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</si>
  <si>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</si>
  <si>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</si>
  <si>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</si>
  <si>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</si>
  <si>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</si>
  <si>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</si>
  <si>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</si>
  <si>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</si>
  <si>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</si>
  <si>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</si>
  <si>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</si>
  <si>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</si>
  <si>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</si>
  <si>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</si>
  <si>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</si>
  <si>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</si>
  <si>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</si>
  <si>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</si>
  <si>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</si>
  <si>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</si>
  <si>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</si>
  <si>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</si>
  <si>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</si>
  <si>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</si>
  <si>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</si>
  <si>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</si>
  <si>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</si>
  <si>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</si>
  <si>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</si>
  <si>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</si>
  <si>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</si>
  <si>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</si>
  <si>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</si>
  <si>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</si>
  <si>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</si>
  <si>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</si>
  <si>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</si>
  <si>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</si>
  <si>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</si>
  <si>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</si>
  <si>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</si>
  <si>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</si>
  <si>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</si>
  <si>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</si>
  <si>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</si>
  <si>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</si>
  <si>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</si>
  <si>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</si>
  <si>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</si>
  <si>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</si>
  <si>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</si>
  <si>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</si>
  <si>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</si>
  <si>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</si>
  <si>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</si>
  <si>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</si>
  <si>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</si>
  <si>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</si>
  <si>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</si>
  <si>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</si>
  <si>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</si>
  <si>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</si>
  <si>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</si>
  <si>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</si>
  <si>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</si>
  <si>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</si>
  <si>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</si>
  <si>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</si>
  <si>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</si>
  <si>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</si>
  <si>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</si>
  <si>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</si>
  <si>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</si>
  <si>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</si>
  <si>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</si>
  <si>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</si>
  <si>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</si>
  <si>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</si>
  <si>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</si>
  <si>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</si>
  <si>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</si>
  <si>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</si>
  <si>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</si>
  <si>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</si>
  <si>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</si>
  <si>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</si>
  <si>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</si>
  <si>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</si>
  <si>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</si>
  <si>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</si>
  <si>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</si>
  <si>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</si>
  <si>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</si>
  <si>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</si>
  <si>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</si>
  <si>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</si>
  <si>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</si>
  <si>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</si>
  <si>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</si>
  <si>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</si>
  <si>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</si>
  <si>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</si>
  <si>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</si>
  <si>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</si>
  <si>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</si>
  <si>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</si>
  <si>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</si>
  <si>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</si>
  <si>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</si>
  <si>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</si>
  <si>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</si>
  <si>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</si>
  <si>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</si>
  <si>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</si>
  <si>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</si>
  <si>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</si>
  <si>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</si>
  <si>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</si>
  <si>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</si>
  <si>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</si>
  <si>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</si>
  <si>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</si>
  <si>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</si>
  <si>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</si>
  <si>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</si>
  <si>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</si>
  <si>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</si>
  <si>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</si>
  <si>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</si>
  <si>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</si>
  <si>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</si>
  <si>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</si>
  <si>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</si>
  <si>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</si>
  <si>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</si>
  <si>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</si>
  <si>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</si>
  <si>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</si>
  <si>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</si>
  <si>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</si>
  <si>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</si>
  <si>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</si>
  <si>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</si>
  <si>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</si>
  <si>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</si>
  <si>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</si>
  <si>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</si>
  <si>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</si>
  <si>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</si>
  <si>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</si>
  <si>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</si>
  <si>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</si>
  <si>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</si>
  <si>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</si>
  <si>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</si>
  <si>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</si>
  <si>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</si>
  <si>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</si>
  <si>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</si>
  <si>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</si>
  <si>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</si>
  <si>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</si>
  <si>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</si>
  <si>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</si>
  <si>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</si>
  <si>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</si>
  <si>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</si>
  <si>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</si>
  <si>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</si>
  <si>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</si>
  <si>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</si>
  <si>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</si>
  <si>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</si>
  <si>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</si>
  <si>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</si>
  <si>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</si>
  <si>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</si>
  <si>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</si>
  <si>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</si>
  <si>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</si>
  <si>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</si>
  <si>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</si>
  <si>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</si>
  <si>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</si>
  <si>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</si>
  <si>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</si>
  <si>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</si>
  <si>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</si>
  <si>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</si>
  <si>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</si>
  <si>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</si>
  <si>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</si>
  <si>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</si>
  <si>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</si>
  <si>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</si>
  <si>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</si>
  <si>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</si>
  <si>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</si>
  <si>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</si>
  <si>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</si>
  <si>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</si>
  <si>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</si>
  <si>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</si>
  <si>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</si>
  <si>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</si>
  <si>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</si>
  <si>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</si>
  <si>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</si>
  <si>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</si>
  <si>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</si>
  <si>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</si>
  <si>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</si>
  <si>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</si>
  <si>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</si>
  <si>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</si>
  <si>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</si>
  <si>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</si>
  <si>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</si>
  <si>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</si>
  <si>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</si>
  <si>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</si>
  <si>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</si>
  <si>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</si>
  <si>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</si>
  <si>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</si>
  <si>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</si>
  <si>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</si>
  <si>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</si>
  <si>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</si>
  <si>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</si>
  <si>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</si>
  <si>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</si>
  <si>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</si>
  <si>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</si>
  <si>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</si>
  <si>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</si>
  <si>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</si>
  <si>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</si>
  <si>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</si>
  <si>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</si>
  <si>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</si>
  <si>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</si>
  <si>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</si>
  <si>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</si>
  <si>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</si>
  <si>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</si>
  <si>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</si>
  <si>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</si>
  <si>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</si>
  <si>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</si>
  <si>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</si>
  <si>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</si>
  <si>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</si>
  <si>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</si>
  <si>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</si>
  <si>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</si>
  <si>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</si>
  <si>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</si>
  <si>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</si>
  <si>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</si>
  <si>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</si>
  <si>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</si>
  <si>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</si>
  <si>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</si>
  <si>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</si>
  <si>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</si>
  <si>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</si>
  <si>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</si>
  <si>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</si>
  <si>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</si>
  <si>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</si>
  <si>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</si>
  <si>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</si>
  <si>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</si>
  <si>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</si>
  <si>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</si>
  <si>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</si>
  <si>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</si>
  <si>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</si>
  <si>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</si>
  <si>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</si>
  <si>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</si>
  <si>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</si>
  <si>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</si>
  <si>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</si>
  <si>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</si>
  <si>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</si>
  <si>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</si>
  <si>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</si>
  <si>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</si>
  <si>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</si>
  <si>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</si>
  <si>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</si>
  <si>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</si>
  <si>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</si>
  <si>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</si>
  <si>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</si>
  <si>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</si>
  <si>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</si>
  <si>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</si>
  <si>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</si>
  <si>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</si>
  <si>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</si>
  <si>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</si>
  <si>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</si>
  <si>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</si>
  <si>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</si>
  <si>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</si>
  <si>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</si>
  <si>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</si>
  <si>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</si>
  <si>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</si>
  <si>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</si>
  <si>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</si>
  <si>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</si>
  <si>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</si>
  <si>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</si>
  <si>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</si>
  <si>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</si>
  <si>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</si>
  <si>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</si>
  <si>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</si>
  <si>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</si>
  <si>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</si>
  <si>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</si>
  <si>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</si>
  <si>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</si>
  <si>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</si>
  <si>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</si>
  <si>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</si>
  <si>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</si>
  <si>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</si>
  <si>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</si>
  <si>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</si>
  <si>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</si>
  <si>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</si>
  <si>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</si>
  <si>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</si>
  <si>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</si>
  <si>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</si>
  <si>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</si>
  <si>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</si>
  <si>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</si>
  <si>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</si>
  <si>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</si>
  <si>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</si>
  <si>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</si>
  <si>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</si>
  <si>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</si>
  <si>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</si>
  <si>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</si>
  <si>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</si>
  <si>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</si>
  <si>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</si>
  <si>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</si>
  <si>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</si>
  <si>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</si>
  <si>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</si>
  <si>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</si>
  <si>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</si>
  <si>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</si>
  <si>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</si>
  <si>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</si>
  <si>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</si>
  <si>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</si>
  <si>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</si>
  <si>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</si>
  <si>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</si>
  <si>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</si>
  <si>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</si>
  <si>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</si>
  <si>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</si>
  <si>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</si>
  <si>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</si>
  <si>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</si>
  <si>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</si>
  <si>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</si>
  <si>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</si>
  <si>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</si>
  <si>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</si>
  <si>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</si>
  <si>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</si>
  <si>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</si>
  <si>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</si>
  <si>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</si>
  <si>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</si>
  <si>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</si>
  <si>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</si>
  <si>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</si>
  <si>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</si>
  <si>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</si>
  <si>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</si>
  <si>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</si>
  <si>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</si>
  <si>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</si>
  <si>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</si>
  <si>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</si>
  <si>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</si>
  <si>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</si>
  <si>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</si>
  <si>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</si>
  <si>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</si>
  <si>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</si>
  <si>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</si>
  <si>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</si>
  <si>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</si>
  <si>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</si>
  <si>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</si>
  <si>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</si>
  <si>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</si>
  <si>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</si>
  <si>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</si>
  <si>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</si>
  <si>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</si>
  <si>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</si>
  <si>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</si>
  <si>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</si>
  <si>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</si>
  <si>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</si>
  <si>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</si>
  <si>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</si>
  <si>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</si>
  <si>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</si>
  <si>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</si>
  <si>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</si>
  <si>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</si>
  <si>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</si>
  <si>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</si>
  <si>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</si>
  <si>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</si>
  <si>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</si>
  <si>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</si>
  <si>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</si>
  <si>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</si>
  <si>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</si>
  <si>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</si>
  <si>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</si>
  <si>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</si>
  <si>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</si>
  <si>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</si>
  <si>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</si>
  <si>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</si>
  <si>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</si>
  <si>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</si>
  <si>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</si>
  <si>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</si>
  <si>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</si>
  <si>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</si>
  <si>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</si>
  <si>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</si>
  <si>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</si>
  <si>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</si>
  <si>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</si>
  <si>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</si>
  <si>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</si>
  <si>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</si>
  <si>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</si>
  <si>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</si>
  <si>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</si>
  <si>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</si>
  <si>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</si>
  <si>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</si>
  <si>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</si>
  <si>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</si>
  <si>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</si>
  <si>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</si>
  <si>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</si>
  <si>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</si>
  <si>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</si>
  <si>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</si>
  <si>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</si>
  <si>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</si>
  <si>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</si>
  <si>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</si>
  <si>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</si>
  <si>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</si>
  <si>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</si>
  <si>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</si>
  <si>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</si>
  <si>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</si>
  <si>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</si>
  <si>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</si>
  <si>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</si>
  <si>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</si>
  <si>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</si>
  <si>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</si>
  <si>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</si>
  <si>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</si>
  <si>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</si>
  <si>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</si>
  <si>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</si>
  <si>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</si>
  <si>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</si>
  <si>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</si>
  <si>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</si>
  <si>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</si>
  <si>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</si>
  <si>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</si>
  <si>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</si>
  <si>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</si>
  <si>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</si>
  <si>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</si>
  <si>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</si>
  <si>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</si>
  <si>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</si>
  <si>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</si>
  <si>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</si>
  <si>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</si>
  <si>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</si>
  <si>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</si>
  <si>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</si>
  <si>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</si>
  <si>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</si>
  <si>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</si>
  <si>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</si>
  <si>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</si>
  <si>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</si>
  <si>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</si>
  <si>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</si>
  <si>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</si>
  <si>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</si>
  <si>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</si>
  <si>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</si>
  <si>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</si>
  <si>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</si>
  <si>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</si>
  <si>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</si>
  <si>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</si>
  <si>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</si>
  <si>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</si>
  <si>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</si>
  <si>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</si>
  <si>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</si>
  <si>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</si>
  <si>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</si>
  <si>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</si>
  <si>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</si>
  <si>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</si>
  <si>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</si>
  <si>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</si>
  <si>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</si>
  <si>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</si>
  <si>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</si>
  <si>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</si>
  <si>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</si>
  <si>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</si>
  <si>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</si>
  <si>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</si>
  <si>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</si>
  <si>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</si>
  <si>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</si>
  <si>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</si>
  <si>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</si>
  <si>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</si>
  <si>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</si>
  <si>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</si>
  <si>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</si>
  <si>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</si>
  <si>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</si>
  <si>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</si>
  <si>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</si>
  <si>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</si>
  <si>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</si>
  <si>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</si>
  <si>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</si>
  <si>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</si>
  <si>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</si>
  <si>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</si>
  <si>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</si>
  <si>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</si>
  <si>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</si>
  <si>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</si>
  <si>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</si>
  <si>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</si>
  <si>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</si>
  <si>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</si>
  <si>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</si>
  <si>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</si>
  <si>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</si>
  <si>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</si>
  <si>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</si>
  <si>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</si>
  <si>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</si>
  <si>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</si>
  <si>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</si>
  <si>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</si>
  <si>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</si>
  <si>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</si>
  <si>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</si>
  <si>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</si>
  <si>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</si>
  <si>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</si>
  <si>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</si>
  <si>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</si>
  <si>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</si>
  <si>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</si>
  <si>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</si>
  <si>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</si>
  <si>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</si>
  <si>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</si>
  <si>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</si>
  <si>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</si>
  <si>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</si>
  <si>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</si>
  <si>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</si>
  <si>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</si>
  <si>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</si>
  <si>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</si>
  <si>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</si>
  <si>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</si>
  <si>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</si>
  <si>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</si>
  <si>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</si>
  <si>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</si>
  <si>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</si>
  <si>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</si>
  <si>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</si>
  <si>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</si>
  <si>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</si>
  <si>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</si>
  <si>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</si>
  <si>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</si>
  <si>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</si>
  <si>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</si>
  <si>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</si>
  <si>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</si>
  <si>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</si>
  <si>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</si>
  <si>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</si>
  <si>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</si>
  <si>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</si>
  <si>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</si>
  <si>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</si>
  <si>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</si>
  <si>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</si>
  <si>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</si>
  <si>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</si>
  <si>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</si>
  <si>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</si>
  <si>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</si>
  <si>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</si>
  <si>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</si>
  <si>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</si>
  <si>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</si>
  <si>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</si>
  <si>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</si>
  <si>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</si>
  <si>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</si>
  <si>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</si>
  <si>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</si>
  <si>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</si>
  <si>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</si>
  <si>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</si>
  <si>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</si>
  <si>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</si>
  <si>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</si>
  <si>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</si>
  <si>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</si>
  <si>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</si>
  <si>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</si>
  <si>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</si>
  <si>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</si>
  <si>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</si>
  <si>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</si>
  <si>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</si>
  <si>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</si>
  <si>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</si>
  <si>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</si>
  <si>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</si>
  <si>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</si>
  <si>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</si>
  <si>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</si>
  <si>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</si>
  <si>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</si>
  <si>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</si>
  <si>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</si>
  <si>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</si>
  <si>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</si>
  <si>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</si>
  <si>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</si>
  <si>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</si>
  <si>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</si>
  <si>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</si>
  <si>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</si>
  <si>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</si>
  <si>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</si>
  <si>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</si>
  <si>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</si>
  <si>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</si>
  <si>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</si>
  <si>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</si>
  <si>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</si>
  <si>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</si>
  <si>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</si>
  <si>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</si>
  <si>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</si>
  <si>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</si>
  <si>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</si>
  <si>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</si>
  <si>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</si>
  <si>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</si>
  <si>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</si>
  <si>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</si>
  <si>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</si>
  <si>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</si>
  <si>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</si>
  <si>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</si>
  <si>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</si>
  <si>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</si>
  <si>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</si>
  <si>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</si>
  <si>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</si>
  <si>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</si>
  <si>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</si>
  <si>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</si>
  <si>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</si>
  <si>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</si>
  <si>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</si>
  <si>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</si>
  <si>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</si>
  <si>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</si>
  <si>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</si>
  <si>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</si>
  <si>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</si>
  <si>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</si>
  <si>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</si>
  <si>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</si>
  <si>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</si>
  <si>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</si>
  <si>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</si>
  <si>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</si>
  <si>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</si>
  <si>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</si>
  <si>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</si>
  <si>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</si>
  <si>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</si>
  <si>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</si>
  <si>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</si>
  <si>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</si>
  <si>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</si>
  <si>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</si>
  <si>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</si>
  <si>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</si>
  <si>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</si>
  <si>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</si>
  <si>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</si>
  <si>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</si>
  <si>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</si>
  <si>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</si>
  <si>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</si>
  <si>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</si>
  <si>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</si>
  <si>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</si>
  <si>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</si>
  <si>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</si>
  <si>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</si>
  <si>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</si>
  <si>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</si>
  <si>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</si>
  <si>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</si>
  <si>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</si>
  <si>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</si>
  <si>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</si>
  <si>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</si>
  <si>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</si>
  <si>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</si>
  <si>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</si>
  <si>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</si>
  <si>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</si>
  <si>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</si>
  <si>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</si>
  <si>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</si>
  <si>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</si>
  <si>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</si>
  <si>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</si>
  <si>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</si>
  <si>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</si>
  <si>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</si>
  <si>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</si>
  <si>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</si>
  <si>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</si>
  <si>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</si>
  <si>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</si>
  <si>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</si>
  <si>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</si>
  <si>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</si>
  <si>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</si>
  <si>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</si>
  <si>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</si>
  <si>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</si>
  <si>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</si>
  <si>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</si>
  <si>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</si>
  <si>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</si>
  <si>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</si>
  <si>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</si>
  <si>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</si>
  <si>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</si>
  <si>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</si>
  <si>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</si>
  <si>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</si>
  <si>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</si>
  <si>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</si>
  <si>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</si>
  <si>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</si>
  <si>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</si>
  <si>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</si>
  <si>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</si>
  <si>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</si>
  <si>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</si>
  <si>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</si>
  <si>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</si>
  <si>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</si>
  <si>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</si>
  <si>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</si>
  <si>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</si>
  <si>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</si>
  <si>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</si>
  <si>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</si>
  <si>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</si>
  <si>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</si>
  <si>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</si>
  <si>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</si>
  <si>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</si>
  <si>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</si>
  <si>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</si>
  <si>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</si>
  <si>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</si>
  <si>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</si>
  <si>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</si>
  <si>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</si>
  <si>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</si>
  <si>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</si>
  <si>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</si>
  <si>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</si>
  <si>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</si>
  <si>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</si>
  <si>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</si>
  <si>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</si>
  <si>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</si>
  <si>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</si>
  <si>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</si>
  <si>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</si>
  <si>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</si>
  <si>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</si>
  <si>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</si>
  <si>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</si>
  <si>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</si>
  <si>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</si>
  <si>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</si>
  <si>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</si>
  <si>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</si>
  <si>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</si>
  <si>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</si>
  <si>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</si>
  <si>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</si>
  <si>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</si>
  <si>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</si>
  <si>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</si>
  <si>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</si>
  <si>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</si>
  <si>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</si>
  <si>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</si>
  <si>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</si>
  <si>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</si>
  <si>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</si>
  <si>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</si>
  <si>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</si>
  <si>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</si>
  <si>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</si>
  <si>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</si>
  <si>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</si>
  <si>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</si>
  <si>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</si>
  <si>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</si>
  <si>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</si>
  <si>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</si>
  <si>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</si>
  <si>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</si>
  <si>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</si>
  <si>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</si>
  <si>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</si>
  <si>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</si>
  <si>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</si>
  <si>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</si>
  <si>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</si>
  <si>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</si>
  <si>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</si>
  <si>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</si>
  <si>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</si>
  <si>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</si>
  <si>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</si>
  <si>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</si>
  <si>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</si>
  <si>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</si>
  <si>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</si>
  <si>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</si>
  <si>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</si>
  <si>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</si>
  <si>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</si>
  <si>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</si>
  <si>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</si>
  <si>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</si>
  <si>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</si>
  <si>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</si>
  <si>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</si>
  <si>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</si>
  <si>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</si>
  <si>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</si>
  <si>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</si>
  <si>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</si>
  <si>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</si>
  <si>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</si>
  <si>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</si>
  <si>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</si>
  <si>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</si>
  <si>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</si>
  <si>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</si>
  <si>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</si>
  <si>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</si>
  <si>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</si>
  <si>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</si>
  <si>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</si>
  <si>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</si>
  <si>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</si>
  <si>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</si>
  <si>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</si>
  <si>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</si>
  <si>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</si>
  <si>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</si>
  <si>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</si>
  <si>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</si>
  <si>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</si>
  <si>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</si>
  <si>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</si>
  <si>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</si>
  <si>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</si>
  <si>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</si>
  <si>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</si>
  <si>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</si>
  <si>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</si>
  <si>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</si>
  <si>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</si>
  <si>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</si>
  <si>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</si>
  <si>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</si>
  <si>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</si>
  <si>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</si>
  <si>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</si>
  <si>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</si>
  <si>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</si>
  <si>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</si>
  <si>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</si>
  <si>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</si>
  <si>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</si>
  <si>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</si>
  <si>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</si>
  <si>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</si>
  <si>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</si>
  <si>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</si>
  <si>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</si>
  <si>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</si>
  <si>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</si>
  <si>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</si>
  <si>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</si>
  <si>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</si>
  <si>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</si>
  <si>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</si>
  <si>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</si>
  <si>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</si>
  <si>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</si>
  <si>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</si>
  <si>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</si>
  <si>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</si>
  <si>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</si>
  <si>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</si>
  <si>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</si>
  <si>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</si>
  <si>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</si>
  <si>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</si>
  <si>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</si>
  <si>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</si>
  <si>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</si>
  <si>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</si>
  <si>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</si>
  <si>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</si>
  <si>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</si>
  <si>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</si>
  <si>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</si>
  <si>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</si>
  <si>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</si>
  <si>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</si>
  <si>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</si>
  <si>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</si>
  <si>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</si>
  <si>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</si>
  <si>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</si>
  <si>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</si>
  <si>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</si>
  <si>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</si>
  <si>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</si>
  <si>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</si>
  <si>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</si>
  <si>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</si>
  <si>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</si>
  <si>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</si>
  <si>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</si>
  <si>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</si>
  <si>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</si>
  <si>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</si>
  <si>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</si>
  <si>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</si>
  <si>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</si>
  <si>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</si>
  <si>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</si>
  <si>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</si>
  <si>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</si>
  <si>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</si>
  <si>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</si>
  <si>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</si>
  <si>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</si>
  <si>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</si>
  <si>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</si>
  <si>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</si>
  <si>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</si>
  <si>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</si>
  <si>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</si>
  <si>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</si>
  <si>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</si>
  <si>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</si>
  <si>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</si>
  <si>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</si>
  <si>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</si>
  <si>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</si>
  <si>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</si>
  <si>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</si>
  <si>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</si>
  <si>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</si>
  <si>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</si>
  <si>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</si>
  <si>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</si>
  <si>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</si>
  <si>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</si>
  <si>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</si>
  <si>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</si>
  <si>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</si>
  <si>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</si>
  <si>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</si>
  <si>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</si>
  <si>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</si>
  <si>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</si>
  <si>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</si>
  <si>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</si>
  <si>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</si>
  <si>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</si>
  <si>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</si>
  <si>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</si>
  <si>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</si>
  <si>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</si>
  <si>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</si>
  <si>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</si>
  <si>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</si>
  <si>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</si>
  <si>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</si>
  <si>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</si>
  <si>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</si>
  <si>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</si>
  <si>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</si>
  <si>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</si>
  <si>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</si>
  <si>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</si>
  <si>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</si>
  <si>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</si>
  <si>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</si>
  <si>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</si>
  <si>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</si>
  <si>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</si>
  <si>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</si>
  <si>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</si>
  <si>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</si>
  <si>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</si>
  <si>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</si>
  <si>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</si>
  <si>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</si>
  <si>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</si>
  <si>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</si>
  <si>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</si>
  <si>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</si>
  <si>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</si>
  <si>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</si>
  <si>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</si>
  <si>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</si>
  <si>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</si>
  <si>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</si>
  <si>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</si>
  <si>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</si>
  <si>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</si>
  <si>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</si>
  <si>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</si>
  <si>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</si>
  <si>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</si>
  <si>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</si>
  <si>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</si>
  <si>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</si>
  <si>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</si>
  <si>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</si>
  <si>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</si>
  <si>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</si>
  <si>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</si>
  <si>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</si>
  <si>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</si>
  <si>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</si>
  <si>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</si>
  <si>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</si>
  <si>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</si>
  <si>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</si>
  <si>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</si>
  <si>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</si>
  <si>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</si>
  <si>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</si>
  <si>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</si>
  <si>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</si>
  <si>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</si>
  <si>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</si>
  <si>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</si>
  <si>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</si>
  <si>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</si>
  <si>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</si>
  <si>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</si>
  <si>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</si>
  <si>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</si>
  <si>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</si>
  <si>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</si>
  <si>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</si>
  <si>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</si>
  <si>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</si>
  <si>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</si>
  <si>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</si>
  <si>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</si>
  <si>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</si>
  <si>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</si>
  <si>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</si>
  <si>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</si>
  <si>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</si>
  <si>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</si>
  <si>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</si>
  <si>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</si>
  <si>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</si>
  <si>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</si>
  <si>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</si>
  <si>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</si>
  <si>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</si>
  <si>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</si>
  <si>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</si>
  <si>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</si>
  <si>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</si>
  <si>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</si>
  <si>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</si>
  <si>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</si>
  <si>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</si>
  <si>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</si>
  <si>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</si>
  <si>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</si>
  <si>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</si>
  <si>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</si>
  <si>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</si>
  <si>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</si>
  <si>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</si>
  <si>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</si>
  <si>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</si>
  <si>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</si>
  <si>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</si>
  <si>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</si>
  <si>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</si>
  <si>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</si>
  <si>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</si>
  <si>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</si>
  <si>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</si>
  <si>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</si>
  <si>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</si>
  <si>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</si>
  <si>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</si>
  <si>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</si>
  <si>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</si>
  <si>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</si>
  <si>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</si>
  <si>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</si>
  <si>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</si>
  <si>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</si>
  <si>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</si>
  <si>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</si>
  <si>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</si>
  <si>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</si>
  <si>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</si>
  <si>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</si>
  <si>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</si>
  <si>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</si>
  <si>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</si>
  <si>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</si>
  <si>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</si>
  <si>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</si>
  <si>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</si>
  <si>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</si>
  <si>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</si>
  <si>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</si>
  <si>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</si>
  <si>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</si>
  <si>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</si>
  <si>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</si>
  <si>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</si>
  <si>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</si>
  <si>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</si>
  <si>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</si>
  <si>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</si>
  <si>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</si>
  <si>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</si>
  <si>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</si>
  <si>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</si>
  <si>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</si>
  <si>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</si>
  <si>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</si>
  <si>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</si>
  <si>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</si>
  <si>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</si>
  <si>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</si>
  <si>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</si>
  <si>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</si>
  <si>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</si>
  <si>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</si>
  <si>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</si>
  <si>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</si>
  <si>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</si>
  <si>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</si>
  <si>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</si>
  <si>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</si>
  <si>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</si>
  <si>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</si>
  <si>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</si>
  <si>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</si>
  <si>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</si>
  <si>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</si>
  <si>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</si>
  <si>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</si>
  <si>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</si>
  <si>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</si>
  <si>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</si>
  <si>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</si>
  <si>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</si>
  <si>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</si>
  <si>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</si>
  <si>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</si>
  <si>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</si>
  <si>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</si>
  <si>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</si>
  <si>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</si>
  <si>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</si>
  <si>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</si>
  <si>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</si>
  <si>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</si>
  <si>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</si>
  <si>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</si>
  <si>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</si>
  <si>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</si>
  <si>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</si>
  <si>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</si>
  <si>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</si>
  <si>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</si>
  <si>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</si>
  <si>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</si>
  <si>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</si>
  <si>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</si>
  <si>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</si>
  <si>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</si>
  <si>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</si>
  <si>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</si>
  <si>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</si>
  <si>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</si>
  <si>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</si>
  <si>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</si>
  <si>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</si>
  <si>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</si>
  <si>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</si>
  <si>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</si>
  <si>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</si>
  <si>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</si>
  <si>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</si>
  <si>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</si>
  <si>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</si>
  <si>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</si>
  <si>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</si>
  <si>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</si>
  <si>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</si>
  <si>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</si>
  <si>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</si>
  <si>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</si>
  <si>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</si>
  <si>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</si>
  <si>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</si>
  <si>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</si>
  <si>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</si>
  <si>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</si>
  <si>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</si>
  <si>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</si>
  <si>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</si>
  <si>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</si>
  <si>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</si>
  <si>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</si>
  <si>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</si>
  <si>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</si>
  <si>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</si>
  <si>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</si>
  <si>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</si>
  <si>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</si>
  <si>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</si>
  <si>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</si>
  <si>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</si>
  <si>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</si>
  <si>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</si>
  <si>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</si>
  <si>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</si>
  <si>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</si>
  <si>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</si>
  <si>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</si>
  <si>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</si>
  <si>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</si>
  <si>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</si>
  <si>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</si>
  <si>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</si>
  <si>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</si>
  <si>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</si>
  <si>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</si>
  <si>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</si>
  <si>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</si>
  <si>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</si>
  <si>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</si>
  <si>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</si>
  <si>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</si>
  <si>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</si>
  <si>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</si>
  <si>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</si>
  <si>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</si>
  <si>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</si>
  <si>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</si>
  <si>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</si>
  <si>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</si>
  <si>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</si>
  <si>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</si>
  <si>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</si>
  <si>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</si>
  <si>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</si>
  <si>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</si>
  <si>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</si>
  <si>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</si>
  <si>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</si>
  <si>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</si>
  <si>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</si>
  <si>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</si>
  <si>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</si>
  <si>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</si>
  <si>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</si>
  <si>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</si>
  <si>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</si>
  <si>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</si>
  <si>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</si>
  <si>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</si>
  <si>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</si>
  <si>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</si>
  <si>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</si>
  <si>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</si>
  <si>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</si>
  <si>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</si>
  <si>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</si>
  <si>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</si>
  <si>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</si>
  <si>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</si>
  <si>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</si>
  <si>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</si>
  <si>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</si>
  <si>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</si>
  <si>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</si>
  <si>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</si>
  <si>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</si>
  <si>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</si>
  <si>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</si>
  <si>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</si>
  <si>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</si>
  <si>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</si>
  <si>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</si>
  <si>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</si>
  <si>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</si>
  <si>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</si>
  <si>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</si>
  <si>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</si>
  <si>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</si>
  <si>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</si>
  <si>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</si>
  <si>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</si>
  <si>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</si>
  <si>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</si>
  <si>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</si>
  <si>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</si>
  <si>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</si>
  <si>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</si>
  <si>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</si>
  <si>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</si>
  <si>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</si>
  <si>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</si>
  <si>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</si>
  <si>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</si>
  <si>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</si>
  <si>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</si>
  <si>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</si>
  <si>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</si>
  <si>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</si>
  <si>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</si>
  <si>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</si>
  <si>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</si>
  <si>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</si>
  <si>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</si>
  <si>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</si>
  <si>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</si>
  <si>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</si>
  <si>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</si>
  <si>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</si>
  <si>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</si>
  <si>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</si>
  <si>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</si>
  <si>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</si>
  <si>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</si>
  <si>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</si>
  <si>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</si>
  <si>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</si>
  <si>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</si>
  <si>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</si>
  <si>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</si>
  <si>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</si>
  <si>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</si>
  <si>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</si>
  <si>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</si>
  <si>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</si>
  <si>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</si>
  <si>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</si>
  <si>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</si>
  <si>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</si>
  <si>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</si>
  <si>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</si>
  <si>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</si>
  <si>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</si>
  <si>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</si>
  <si>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</si>
  <si>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</si>
  <si>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</si>
  <si>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</si>
  <si>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</si>
  <si>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</si>
  <si>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</si>
  <si>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</si>
  <si>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</si>
  <si>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</si>
  <si>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</si>
  <si>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</si>
  <si>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</si>
  <si>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</si>
  <si>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</si>
  <si>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</si>
  <si>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</si>
  <si>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</si>
  <si>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</si>
  <si>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</si>
  <si>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</si>
  <si>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</si>
  <si>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</si>
  <si>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</si>
  <si>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</si>
  <si>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</si>
  <si>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</si>
  <si>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</si>
  <si>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</si>
  <si>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</si>
  <si>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</si>
  <si>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</si>
  <si>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</si>
  <si>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</si>
  <si>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</si>
  <si>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</si>
  <si>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</si>
  <si>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</si>
  <si>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</si>
  <si>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</si>
  <si>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</si>
  <si>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</si>
  <si>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</si>
  <si>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</si>
  <si>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</si>
  <si>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</si>
  <si>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</si>
  <si>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</si>
  <si>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</si>
  <si>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</si>
  <si>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</si>
  <si>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</si>
  <si>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</si>
  <si>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</si>
  <si>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</si>
  <si>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</si>
  <si>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</si>
  <si>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</si>
  <si>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</si>
  <si>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</si>
  <si>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</si>
  <si>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</si>
  <si>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</si>
  <si>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</si>
  <si>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</si>
  <si>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</si>
  <si>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</si>
  <si>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</si>
  <si>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</si>
  <si>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</si>
  <si>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</si>
  <si>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</si>
  <si>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</si>
  <si>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</si>
  <si>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</si>
  <si>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</si>
  <si>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</si>
  <si>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</si>
  <si>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</si>
  <si>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</si>
  <si>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</si>
  <si>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</si>
  <si>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</si>
  <si>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</si>
  <si>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</si>
  <si>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</si>
  <si>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</si>
  <si>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</si>
  <si>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</si>
  <si>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</si>
  <si>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</si>
  <si>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</si>
  <si>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</si>
  <si>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</si>
  <si>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</si>
  <si>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</si>
  <si>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</si>
  <si>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</si>
  <si>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</si>
  <si>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</si>
  <si>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</si>
  <si>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</si>
  <si>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</si>
  <si>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</si>
  <si>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</si>
  <si>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</si>
  <si>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</si>
  <si>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</si>
  <si>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</si>
  <si>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</si>
  <si>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</si>
  <si>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</si>
  <si>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</si>
  <si>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</si>
  <si>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</si>
  <si>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</si>
  <si>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</si>
  <si>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</si>
  <si>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</si>
  <si>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</si>
  <si>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</si>
  <si>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</si>
  <si>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</si>
  <si>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</si>
  <si>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</si>
  <si>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</si>
  <si>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</si>
  <si>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</si>
  <si>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</si>
  <si>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</si>
  <si>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</si>
  <si>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</si>
  <si>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</si>
  <si>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</si>
  <si>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</si>
  <si>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</si>
  <si>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</si>
  <si>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</si>
  <si>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</si>
  <si>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</si>
  <si>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</si>
  <si>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</si>
  <si>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</si>
  <si>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</si>
  <si>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</si>
  <si>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</si>
  <si>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</si>
  <si>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</si>
  <si>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</si>
  <si>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</si>
  <si>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</si>
  <si>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</si>
  <si>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</si>
  <si>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</si>
  <si>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</si>
  <si>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</si>
  <si>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</si>
  <si>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</si>
  <si>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</si>
  <si>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</si>
  <si>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</si>
  <si>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</si>
  <si>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</si>
  <si>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</si>
  <si>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</si>
  <si>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</si>
  <si>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</si>
  <si>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</si>
  <si>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</si>
  <si>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</si>
  <si>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</si>
  <si>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</si>
  <si>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</si>
  <si>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</si>
  <si>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</si>
  <si>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</si>
  <si>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</si>
  <si>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</si>
  <si>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</si>
  <si>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</si>
  <si>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</si>
  <si>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</si>
  <si>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</si>
  <si>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</si>
  <si>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</si>
  <si>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</si>
  <si>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</si>
  <si>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</si>
  <si>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</si>
  <si>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</si>
  <si>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</si>
  <si>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</si>
  <si>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</si>
  <si>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</si>
  <si>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</si>
  <si>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</si>
  <si>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</si>
  <si>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</si>
  <si>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</si>
  <si>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</si>
  <si>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</si>
  <si>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</si>
  <si>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</si>
  <si>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</si>
  <si>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</si>
  <si>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</si>
  <si>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</si>
  <si>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</si>
  <si>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</si>
  <si>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</si>
  <si>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</si>
  <si>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</si>
  <si>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</si>
  <si>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</si>
  <si>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</si>
  <si>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</si>
  <si>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</si>
  <si>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</si>
  <si>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</si>
  <si>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</si>
  <si>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</si>
  <si>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</si>
  <si>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</si>
  <si>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</si>
  <si>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</si>
  <si>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</si>
  <si>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</si>
  <si>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</si>
  <si>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</si>
  <si>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</si>
  <si>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</si>
  <si>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</si>
  <si>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</si>
  <si>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</si>
  <si>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</si>
  <si>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</si>
  <si>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</si>
  <si>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</si>
  <si>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</si>
  <si>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</si>
  <si>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</si>
  <si>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</si>
  <si>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</si>
  <si>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</si>
  <si>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</si>
  <si>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</si>
  <si>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</si>
  <si>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</si>
  <si>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</si>
  <si>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</si>
  <si>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</si>
  <si>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</si>
  <si>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</si>
  <si>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</si>
  <si>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</si>
  <si>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</si>
  <si>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</si>
  <si>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</si>
  <si>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</si>
  <si>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</si>
  <si>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</si>
  <si>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</si>
  <si>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</si>
  <si>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</si>
  <si>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</si>
  <si>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</si>
  <si>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</si>
  <si>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</si>
  <si>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</si>
  <si>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</si>
  <si>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</si>
  <si>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</si>
  <si>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</si>
  <si>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</si>
  <si>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</si>
  <si>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</si>
  <si>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</si>
  <si>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</si>
  <si>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</si>
  <si>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</si>
  <si>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</si>
  <si>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</si>
  <si>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</si>
  <si>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</si>
  <si>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</si>
  <si>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</si>
  <si>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</si>
  <si>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</si>
  <si>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</si>
  <si>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</si>
  <si>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</si>
  <si>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</si>
  <si>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</si>
  <si>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</si>
  <si>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</si>
  <si>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</si>
  <si>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</si>
  <si>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</si>
  <si>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</si>
  <si>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</si>
  <si>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</si>
  <si>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</si>
  <si>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</si>
  <si>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</si>
  <si>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</si>
  <si>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</si>
  <si>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</si>
  <si>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</si>
  <si>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</si>
  <si>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</si>
  <si>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</si>
  <si>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</si>
  <si>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</si>
  <si>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</si>
  <si>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</si>
  <si>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</si>
  <si>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</si>
  <si>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</si>
  <si>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</si>
  <si>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</si>
  <si>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</si>
  <si>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</si>
  <si>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</si>
  <si>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</si>
  <si>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</si>
  <si>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</si>
  <si>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</si>
  <si>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</si>
  <si>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</si>
  <si>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</si>
  <si>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</si>
  <si>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</si>
  <si>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</si>
  <si>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</si>
  <si>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</si>
  <si>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</si>
  <si>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</si>
  <si>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</si>
  <si>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</si>
  <si>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</si>
  <si>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</si>
  <si>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</si>
  <si>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</si>
  <si>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</si>
  <si>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</si>
  <si>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</si>
  <si>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</si>
  <si>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</si>
  <si>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</si>
  <si>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</si>
  <si>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</si>
  <si>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</si>
  <si>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</si>
  <si>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</si>
  <si>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</si>
  <si>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</si>
  <si>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</si>
  <si>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</si>
  <si>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</si>
  <si>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</si>
  <si>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</si>
  <si>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</si>
  <si>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</si>
  <si>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</si>
  <si>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</si>
  <si>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</si>
  <si>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</si>
  <si>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</si>
  <si>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</si>
  <si>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</si>
  <si>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</si>
  <si>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</si>
  <si>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</si>
  <si>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</si>
  <si>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</si>
  <si>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</si>
  <si>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</si>
  <si>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</si>
  <si>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</si>
  <si>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</si>
  <si>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</si>
  <si>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</si>
  <si>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</si>
  <si>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</si>
  <si>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</si>
  <si>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</si>
  <si>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</si>
  <si>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</si>
  <si>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</si>
  <si>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</si>
  <si>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</si>
  <si>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</si>
  <si>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</si>
  <si>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</si>
  <si>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</si>
  <si>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</si>
  <si>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</si>
  <si>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</si>
  <si>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</si>
  <si>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</si>
  <si>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</si>
  <si>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</si>
  <si>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</si>
  <si>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</si>
  <si>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</si>
  <si>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</si>
  <si>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</si>
  <si>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</si>
  <si>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</si>
  <si>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</si>
  <si>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</si>
  <si>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</si>
  <si>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</si>
  <si>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</si>
  <si>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</si>
  <si>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</si>
  <si>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</si>
  <si>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</si>
  <si>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</si>
  <si>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</si>
  <si>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</si>
  <si>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</si>
  <si>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</si>
  <si>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</si>
  <si>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</si>
  <si>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</si>
  <si>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</si>
  <si>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</si>
  <si>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</si>
  <si>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</si>
  <si>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</si>
  <si>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</si>
  <si>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</si>
  <si>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</si>
  <si>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</si>
  <si>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</si>
  <si>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</si>
  <si>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</si>
  <si>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</si>
  <si>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</si>
  <si>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</si>
  <si>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</si>
  <si>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</si>
  <si>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</si>
  <si>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</si>
  <si>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</si>
  <si>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</si>
  <si>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</si>
  <si>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</si>
  <si>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</si>
  <si>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</si>
  <si>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</si>
  <si>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</si>
  <si>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</si>
  <si>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</si>
  <si>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</si>
  <si>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</si>
  <si>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</si>
  <si>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</si>
  <si>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</si>
  <si>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</si>
  <si>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</si>
  <si>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</si>
  <si>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</si>
  <si>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</si>
  <si>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</si>
  <si>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</si>
  <si>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</si>
  <si>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</si>
  <si>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</si>
  <si>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</si>
  <si>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</si>
  <si>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</si>
  <si>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</si>
  <si>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</si>
  <si>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</si>
  <si>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</si>
  <si>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</si>
  <si>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</si>
  <si>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</si>
  <si>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</si>
  <si>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</si>
  <si>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</si>
  <si>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</si>
  <si>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</si>
  <si>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</si>
  <si>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</si>
  <si>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</si>
  <si>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</si>
  <si>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</si>
  <si>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</si>
  <si>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</si>
  <si>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</si>
  <si>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</si>
  <si>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</si>
  <si>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</si>
  <si>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</si>
  <si>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</si>
  <si>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</si>
  <si>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</si>
  <si>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</si>
  <si>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</si>
  <si>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</si>
  <si>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</si>
  <si>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</si>
  <si>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</si>
  <si>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</si>
  <si>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</si>
  <si>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</si>
  <si>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</si>
  <si>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</si>
  <si>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</si>
  <si>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</si>
  <si>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</si>
  <si>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</si>
  <si>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</si>
  <si>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</si>
  <si>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</si>
  <si>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</si>
  <si>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</si>
  <si>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</si>
  <si>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</si>
  <si>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</si>
  <si>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</si>
  <si>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</si>
  <si>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</si>
  <si>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</si>
  <si>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</si>
  <si>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</si>
  <si>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</si>
  <si>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</si>
  <si>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</si>
  <si>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</si>
  <si>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</si>
  <si>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</si>
  <si>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</si>
  <si>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</si>
  <si>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</si>
  <si>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</si>
  <si>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</si>
  <si>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</si>
  <si>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</si>
  <si>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</si>
  <si>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</si>
  <si>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</si>
  <si>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</si>
  <si>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</si>
  <si>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</si>
  <si>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</si>
  <si>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</si>
  <si>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</si>
  <si>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</si>
  <si>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</si>
  <si>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</si>
  <si>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</si>
  <si>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</si>
  <si>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</si>
  <si>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</si>
  <si>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</si>
  <si>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</si>
  <si>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</si>
  <si>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</si>
  <si>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</si>
  <si>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</si>
  <si>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</si>
  <si>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</si>
  <si>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</si>
  <si>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</si>
  <si>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</si>
  <si>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</si>
  <si>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</si>
  <si>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</si>
  <si>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</si>
  <si>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</si>
  <si>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</si>
  <si>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</si>
  <si>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</si>
  <si>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</si>
  <si>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</si>
  <si>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</si>
  <si>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</si>
  <si>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</si>
  <si>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</si>
  <si>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</si>
  <si>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</si>
  <si>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</si>
  <si>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</si>
  <si>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</si>
  <si>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</si>
  <si>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</si>
  <si>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</si>
  <si>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</si>
  <si>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</si>
  <si>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</si>
  <si>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</si>
  <si>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</si>
  <si>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</si>
  <si>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</si>
  <si>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</si>
  <si>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</si>
  <si>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</si>
  <si>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</si>
  <si>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</si>
  <si>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</si>
  <si>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</si>
  <si>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</si>
  <si>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</si>
  <si>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</si>
  <si>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</si>
  <si>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</si>
  <si>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</si>
  <si>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</si>
  <si>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</si>
  <si>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</si>
  <si>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</si>
  <si>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</si>
  <si>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</si>
  <si>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</si>
  <si>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</si>
  <si>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</si>
  <si>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</si>
  <si>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</si>
  <si>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</si>
  <si>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</si>
  <si>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</si>
  <si>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</si>
  <si>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</si>
  <si>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</si>
  <si>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</si>
  <si>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</si>
  <si>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</si>
  <si>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</si>
  <si>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</si>
  <si>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</si>
  <si>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</si>
  <si>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</si>
  <si>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</si>
  <si>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</si>
  <si>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</si>
  <si>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</si>
  <si>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</si>
  <si>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</si>
  <si>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</si>
  <si>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</si>
  <si>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</si>
  <si>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</si>
  <si>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</si>
  <si>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</si>
  <si>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</si>
  <si>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</si>
  <si>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</si>
  <si>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</si>
  <si>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</si>
  <si>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</si>
  <si>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</si>
  <si>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</si>
  <si>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</si>
  <si>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</si>
  <si>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</si>
  <si>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</si>
  <si>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</si>
  <si>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</si>
  <si>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</si>
  <si>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</si>
  <si>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</si>
  <si>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</si>
  <si>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</si>
  <si>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</si>
  <si>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</si>
  <si>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</si>
  <si>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</si>
  <si>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</si>
  <si>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</si>
  <si>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</si>
  <si>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</si>
  <si>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</si>
  <si>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</si>
  <si>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</si>
  <si>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</si>
  <si>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</si>
  <si>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</si>
  <si>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</si>
  <si>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</si>
  <si>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</si>
  <si>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</si>
  <si>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</si>
  <si>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</si>
  <si>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</si>
  <si>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</si>
  <si>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</si>
  <si>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</si>
  <si>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</si>
  <si>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</si>
  <si>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</si>
  <si>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</si>
  <si>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</si>
  <si>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</si>
  <si>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</si>
  <si>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</si>
  <si>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</si>
  <si>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</si>
  <si>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</si>
  <si>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</si>
  <si>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</si>
  <si>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</si>
  <si>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</si>
  <si>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</si>
  <si>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</si>
  <si>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</si>
  <si>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</si>
  <si>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</si>
  <si>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</si>
  <si>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</si>
  <si>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</si>
  <si>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</si>
  <si>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</si>
  <si>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</si>
  <si>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</si>
  <si>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</si>
  <si>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</si>
  <si>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</si>
  <si>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</si>
  <si>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</si>
  <si>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</si>
  <si>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</si>
  <si>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</si>
  <si>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</si>
  <si>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</si>
  <si>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</si>
  <si>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</si>
  <si>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</si>
  <si>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</si>
  <si>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</si>
  <si>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</si>
  <si>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</si>
  <si>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</si>
  <si>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</si>
  <si>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</si>
  <si>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</si>
  <si>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</si>
  <si>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</si>
  <si>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</si>
  <si>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</si>
  <si>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</si>
  <si>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</si>
  <si>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</si>
  <si>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</si>
  <si>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</si>
  <si>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</si>
  <si>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</si>
  <si>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</si>
  <si>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</si>
  <si>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</si>
  <si>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</si>
  <si>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</si>
  <si>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</si>
  <si>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</si>
  <si>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</si>
  <si>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</si>
  <si>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</si>
  <si>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</si>
  <si>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</si>
  <si>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</si>
  <si>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</si>
  <si>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</si>
  <si>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</si>
  <si>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</si>
  <si>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</si>
  <si>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</si>
  <si>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</si>
  <si>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</si>
  <si>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</si>
  <si>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</si>
  <si>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</si>
  <si>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</si>
  <si>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</si>
  <si>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</si>
  <si>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</si>
  <si>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</si>
  <si>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</si>
  <si>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</si>
  <si>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</si>
  <si>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</si>
  <si>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</si>
  <si>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</si>
  <si>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</si>
  <si>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</si>
  <si>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</si>
  <si>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</si>
  <si>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</si>
  <si>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</si>
  <si>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</si>
  <si>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</si>
  <si>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</si>
  <si>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</si>
  <si>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</si>
  <si>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</si>
  <si>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</si>
  <si>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</si>
  <si>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</si>
  <si>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</si>
  <si>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</si>
  <si>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</si>
  <si>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</si>
  <si>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</si>
  <si>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</si>
  <si>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</si>
  <si>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</si>
  <si>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</si>
  <si>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</si>
  <si>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</si>
  <si>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</si>
  <si>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</si>
  <si>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</si>
  <si>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</si>
  <si>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</si>
  <si>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</si>
  <si>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</si>
  <si>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</si>
  <si>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</si>
  <si>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</si>
  <si>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</si>
  <si>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</si>
  <si>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</si>
  <si>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</si>
  <si>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</si>
  <si>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</si>
  <si>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</si>
  <si>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</si>
  <si>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</si>
  <si>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</si>
  <si>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</si>
  <si>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</si>
  <si>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</si>
  <si>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</si>
  <si>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</si>
  <si>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</si>
  <si>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</si>
  <si>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</si>
  <si>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</si>
  <si>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</si>
  <si>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</si>
  <si>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</si>
  <si>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</si>
  <si>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</si>
  <si>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</si>
  <si>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</si>
  <si>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</si>
  <si>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</si>
  <si>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</si>
  <si>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</si>
  <si>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</si>
  <si>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</si>
  <si>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</si>
  <si>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</si>
  <si>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</si>
  <si>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</si>
  <si>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</si>
  <si>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</si>
  <si>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</si>
  <si>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</si>
  <si>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</si>
  <si>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</si>
  <si>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</si>
  <si>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</si>
  <si>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</si>
  <si>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</si>
  <si>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</si>
  <si>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</si>
  <si>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</si>
  <si>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</si>
  <si>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</si>
  <si>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</si>
  <si>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</si>
  <si>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</si>
  <si>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</si>
  <si>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</si>
  <si>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</si>
  <si>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</si>
  <si>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</si>
  <si>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</si>
  <si>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</si>
  <si>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</si>
  <si>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</si>
  <si>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</si>
  <si>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</si>
  <si>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</si>
  <si>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</si>
  <si>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</si>
  <si>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</si>
  <si>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</si>
  <si>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</si>
  <si>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</si>
  <si>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</si>
  <si>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</si>
  <si>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</si>
  <si>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</si>
  <si>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</si>
  <si>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</si>
  <si>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</si>
  <si>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</si>
  <si>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</si>
  <si>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</si>
  <si>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</si>
  <si>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</si>
  <si>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</si>
  <si>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</si>
  <si>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</si>
  <si>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</si>
  <si>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</si>
  <si>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</si>
  <si>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</si>
  <si>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</si>
  <si>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</si>
  <si>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</si>
  <si>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</si>
  <si>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</si>
  <si>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</si>
  <si>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</si>
  <si>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</si>
  <si>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</si>
  <si>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</si>
  <si>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</si>
  <si>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</si>
  <si>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</si>
  <si>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</si>
  <si>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</si>
  <si>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</si>
  <si>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</si>
  <si>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</si>
  <si>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</si>
  <si>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</si>
  <si>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</si>
  <si>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</si>
  <si>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</si>
  <si>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</si>
  <si>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</si>
  <si>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</si>
  <si>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</si>
  <si>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</si>
  <si>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</si>
  <si>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</si>
  <si>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</si>
  <si>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</si>
  <si>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</si>
  <si>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</si>
  <si>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</si>
  <si>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</si>
  <si>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</si>
  <si>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</si>
  <si>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</si>
  <si>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</si>
  <si>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</si>
  <si>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</si>
  <si>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</si>
  <si>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</si>
  <si>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</si>
  <si>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</si>
  <si>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</si>
  <si>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</si>
  <si>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</si>
  <si>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</si>
  <si>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</si>
  <si>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</si>
  <si>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</si>
  <si>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</si>
  <si>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</si>
  <si>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</si>
  <si>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</si>
  <si>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</si>
  <si>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</si>
  <si>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</si>
  <si>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</si>
  <si>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</si>
  <si>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</si>
  <si>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</si>
  <si>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</si>
  <si>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</si>
  <si>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</si>
  <si>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</si>
  <si>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</si>
  <si>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</si>
  <si>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</si>
  <si>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</si>
  <si>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</si>
  <si>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</si>
  <si>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</si>
  <si>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</si>
  <si>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</si>
  <si>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</si>
  <si>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</si>
  <si>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</si>
  <si>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</si>
  <si>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</si>
  <si>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</si>
  <si>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</si>
  <si>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</si>
  <si>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</si>
  <si>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</si>
  <si>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</si>
  <si>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</si>
  <si>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</si>
  <si>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</si>
  <si>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</si>
  <si>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</si>
  <si>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</si>
  <si>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</si>
  <si>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</si>
  <si>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</si>
  <si>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</si>
  <si>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</si>
  <si>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</si>
  <si>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</si>
  <si>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</si>
  <si>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</si>
  <si>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</si>
  <si>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</si>
  <si>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</si>
  <si>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</si>
  <si>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</si>
  <si>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</si>
  <si>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</si>
  <si>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</si>
  <si>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</si>
  <si>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</si>
  <si>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</si>
  <si>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</si>
  <si>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</si>
  <si>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</si>
  <si>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</si>
  <si>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</si>
  <si>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</si>
  <si>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</si>
  <si>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</si>
  <si>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</si>
  <si>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</si>
  <si>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</si>
  <si>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</si>
  <si>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</si>
  <si>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</si>
  <si>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</si>
  <si>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</si>
  <si>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</si>
  <si>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</si>
  <si>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</si>
  <si>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</si>
  <si>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</si>
  <si>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</si>
  <si>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</si>
  <si>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</si>
  <si>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</si>
  <si>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</si>
  <si>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</si>
  <si>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</si>
  <si>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</si>
  <si>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</si>
  <si>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</si>
  <si>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</si>
  <si>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</si>
  <si>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</si>
  <si>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</si>
  <si>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</si>
  <si>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</si>
  <si>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</si>
  <si>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</si>
  <si>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</si>
  <si>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</si>
  <si>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</si>
  <si>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</si>
  <si>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</si>
  <si>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</si>
  <si>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</si>
  <si>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</si>
  <si>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</si>
  <si>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</si>
  <si>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</si>
  <si>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</si>
  <si>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</si>
  <si>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</si>
  <si>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</si>
  <si>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</si>
  <si>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</si>
  <si>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</si>
  <si>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</si>
  <si>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</si>
  <si>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</si>
  <si>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</si>
  <si>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</si>
  <si>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</si>
  <si>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</si>
  <si>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</si>
  <si>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</si>
  <si>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</si>
  <si>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</si>
  <si>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</si>
  <si>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</si>
  <si>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</si>
  <si>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</si>
  <si>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</si>
  <si>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</si>
  <si>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</si>
  <si>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</si>
  <si>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</si>
  <si>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</si>
  <si>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</si>
  <si>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</si>
  <si>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</si>
  <si>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</si>
  <si>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</si>
  <si>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</si>
  <si>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</si>
  <si>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</si>
  <si>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</si>
  <si>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</si>
  <si>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</si>
  <si>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</si>
  <si>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</si>
  <si>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</si>
  <si>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</si>
  <si>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</si>
  <si>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</si>
  <si>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</si>
  <si>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</si>
  <si>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</si>
  <si>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</si>
  <si>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</si>
  <si>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</si>
  <si>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</si>
  <si>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</si>
  <si>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</si>
  <si>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</si>
  <si>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</si>
  <si>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</si>
  <si>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</si>
  <si>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</si>
  <si>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</si>
  <si>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</si>
  <si>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</si>
  <si>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</si>
  <si>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</si>
  <si>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</si>
  <si>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</si>
  <si>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</si>
  <si>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</si>
  <si>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</si>
  <si>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</si>
  <si>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</si>
  <si>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</si>
  <si>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</si>
  <si>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</si>
  <si>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</si>
  <si>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</si>
  <si>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</si>
  <si>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</si>
  <si>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</si>
  <si>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</si>
  <si>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</si>
  <si>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</si>
  <si>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</si>
  <si>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</si>
  <si>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</si>
  <si>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</si>
  <si>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</si>
  <si>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</si>
  <si>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</si>
  <si>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</si>
  <si>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</si>
  <si>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</si>
  <si>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</si>
  <si>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</si>
  <si>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</si>
  <si>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</si>
  <si>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</si>
  <si>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</si>
  <si>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</si>
  <si>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</si>
  <si>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</si>
  <si>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</si>
  <si>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</si>
  <si>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</si>
  <si>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</si>
  <si>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</si>
  <si>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</si>
  <si>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</si>
  <si>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</si>
  <si>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</si>
  <si>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</si>
  <si>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</si>
  <si>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</si>
  <si>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</si>
  <si>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</si>
  <si>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</si>
  <si>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</si>
  <si>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</si>
  <si>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</si>
  <si>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</si>
  <si>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</si>
  <si>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</si>
  <si>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</si>
  <si>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</si>
  <si>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</si>
  <si>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</si>
  <si>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</si>
  <si>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</si>
  <si>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</si>
  <si>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</si>
  <si>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</si>
  <si>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</si>
  <si>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</si>
  <si>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</si>
  <si>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</si>
  <si>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</si>
  <si>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</si>
  <si>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</si>
  <si>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</si>
  <si>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</si>
  <si>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</si>
  <si>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</si>
  <si>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</si>
  <si>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</si>
  <si>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</si>
  <si>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</si>
  <si>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</si>
  <si>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</si>
  <si>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</si>
  <si>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</si>
  <si>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</si>
  <si>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</si>
  <si>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</si>
  <si>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</si>
  <si>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</si>
  <si>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</si>
  <si>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</si>
  <si>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</si>
  <si>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</si>
  <si>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</si>
  <si>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</si>
  <si>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</si>
  <si>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</si>
  <si>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</si>
  <si>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</si>
  <si>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</si>
  <si>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</si>
  <si>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</si>
  <si>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</si>
  <si>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</si>
  <si>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</si>
  <si>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</si>
  <si>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</si>
  <si>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</si>
  <si>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</si>
  <si>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</si>
  <si>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</si>
  <si>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</si>
  <si>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</si>
  <si>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</si>
  <si>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</si>
  <si>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</si>
  <si>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</si>
  <si>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</si>
  <si>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</si>
  <si>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</si>
  <si>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</si>
  <si>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</si>
  <si>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</si>
  <si>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</si>
  <si>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</si>
  <si>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</si>
  <si>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</si>
  <si>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</si>
  <si>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</si>
  <si>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</si>
  <si>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</si>
  <si>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</si>
  <si>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</si>
  <si>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</si>
  <si>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</si>
  <si>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</si>
  <si>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</si>
  <si>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</si>
  <si>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</si>
  <si>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</si>
  <si>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</si>
  <si>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</si>
  <si>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</si>
  <si>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</si>
  <si>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</si>
  <si>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</si>
  <si>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</si>
  <si>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</si>
  <si>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</si>
  <si>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</si>
  <si>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</si>
  <si>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</si>
  <si>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</si>
  <si>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</si>
  <si>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</si>
  <si>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</si>
  <si>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</si>
  <si>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</si>
  <si>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</si>
  <si>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</si>
  <si>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</si>
  <si>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</si>
  <si>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</si>
  <si>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</si>
  <si>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</si>
  <si>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</si>
  <si>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</si>
  <si>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</si>
  <si>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</si>
  <si>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</si>
  <si>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</si>
  <si>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</si>
  <si>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</si>
  <si>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</si>
  <si>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</si>
  <si>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</si>
  <si>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</si>
  <si>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</si>
  <si>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</si>
  <si>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</si>
  <si>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</si>
  <si>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</si>
  <si>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</si>
  <si>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</si>
  <si>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</si>
  <si>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</si>
  <si>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</si>
  <si>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</si>
  <si>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</si>
  <si>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</si>
  <si>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</si>
  <si>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</si>
  <si>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</si>
  <si>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</si>
  <si>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</si>
  <si>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</si>
  <si>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</si>
  <si>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</si>
  <si>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</si>
  <si>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</si>
  <si>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</si>
  <si>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</si>
  <si>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</si>
  <si>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</si>
  <si>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</si>
  <si>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</si>
  <si>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</si>
  <si>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</si>
  <si>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</si>
  <si>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</si>
  <si>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</si>
  <si>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</si>
  <si>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</si>
  <si>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</si>
  <si>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</si>
  <si>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</si>
  <si>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</si>
  <si>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</si>
  <si>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</si>
  <si>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</si>
  <si>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</si>
  <si>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</si>
  <si>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</si>
  <si>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</si>
  <si>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</si>
  <si>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</si>
  <si>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</si>
  <si>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</si>
  <si>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</si>
  <si>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</si>
  <si>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</si>
  <si>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</si>
  <si>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</si>
  <si>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</si>
  <si>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</si>
  <si>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</si>
  <si>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</si>
  <si>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</si>
  <si>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</si>
  <si>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</si>
  <si>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</si>
  <si>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</si>
  <si>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</si>
  <si>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</si>
  <si>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</si>
  <si>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</si>
  <si>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</si>
  <si>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</si>
  <si>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</si>
  <si>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</si>
  <si>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</si>
  <si>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</si>
  <si>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</si>
  <si>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</si>
  <si>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</si>
  <si>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</si>
  <si>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</si>
  <si>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</si>
  <si>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</si>
  <si>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</si>
  <si>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</si>
  <si>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</si>
  <si>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</si>
  <si>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</si>
  <si>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</si>
  <si>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</si>
  <si>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</si>
  <si>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</si>
  <si>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</si>
  <si>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</si>
  <si>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</si>
  <si>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</si>
  <si>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</si>
  <si>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</si>
  <si>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</si>
  <si>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</si>
  <si>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</si>
  <si>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</si>
  <si>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</si>
  <si>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</si>
  <si>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</si>
  <si>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</si>
  <si>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</si>
  <si>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</si>
  <si>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</si>
  <si>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</si>
  <si>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</si>
  <si>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</si>
  <si>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</si>
  <si>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</si>
  <si>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</si>
  <si>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</si>
  <si>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</si>
  <si>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</si>
  <si>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</si>
  <si>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</si>
  <si>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</si>
  <si>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</si>
  <si>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</si>
  <si>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</si>
  <si>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</si>
  <si>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</si>
  <si>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</si>
  <si>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</si>
  <si>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</si>
  <si>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</si>
  <si>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</si>
  <si>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</si>
  <si>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</si>
  <si>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</si>
  <si>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</si>
  <si>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</si>
  <si>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</si>
  <si>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</si>
  <si>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</si>
  <si>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</si>
  <si>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</si>
  <si>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</si>
  <si>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</si>
  <si>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</si>
  <si>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</si>
  <si>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</si>
  <si>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</si>
  <si>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</si>
  <si>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</si>
  <si>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</si>
  <si>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</si>
  <si>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</si>
  <si>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</si>
  <si>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</si>
  <si>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</si>
  <si>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</si>
  <si>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</si>
  <si>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</si>
  <si>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</si>
  <si>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</si>
  <si>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</si>
  <si>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</si>
  <si>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</si>
  <si>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</si>
  <si>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</si>
  <si>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</si>
  <si>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</si>
  <si>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</si>
  <si>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</si>
  <si>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</si>
  <si>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</si>
  <si>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</si>
  <si>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</si>
  <si>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</si>
  <si>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</si>
  <si>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</si>
  <si>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</si>
  <si>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</si>
  <si>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</si>
  <si>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</si>
  <si>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</si>
  <si>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</si>
  <si>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</si>
  <si>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</si>
  <si>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</si>
  <si>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</si>
  <si>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</si>
  <si>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</si>
  <si>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</si>
  <si>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</si>
  <si>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</si>
  <si>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</si>
  <si>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</si>
  <si>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</si>
  <si>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</si>
  <si>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</si>
  <si>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</si>
  <si>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</si>
  <si>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</si>
  <si>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</si>
  <si>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</si>
  <si>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</si>
  <si>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</si>
  <si>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</si>
  <si>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</si>
  <si>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</si>
  <si>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</si>
  <si>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</si>
  <si>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</si>
  <si>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</si>
  <si>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</si>
  <si>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</si>
  <si>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</si>
  <si>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</si>
  <si>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</si>
  <si>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</si>
  <si>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</si>
  <si>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</si>
  <si>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</si>
  <si>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</si>
  <si>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</si>
  <si>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</si>
  <si>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</si>
  <si>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</si>
  <si>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</si>
  <si>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</si>
  <si>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</si>
  <si>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</si>
  <si>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</si>
  <si>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</si>
  <si>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</si>
  <si>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</si>
  <si>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</si>
  <si>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</si>
  <si>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</si>
  <si>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</si>
  <si>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</si>
  <si>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</si>
  <si>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</si>
  <si>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</si>
  <si>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</si>
  <si>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</si>
  <si>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</si>
  <si>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</si>
  <si>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</si>
  <si>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</si>
  <si>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</si>
  <si>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</si>
  <si>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</si>
  <si>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</si>
  <si>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</si>
  <si>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</si>
  <si>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</si>
  <si>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</si>
  <si>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</si>
  <si>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</si>
  <si>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</si>
  <si>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</si>
  <si>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</si>
  <si>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</si>
  <si>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</si>
  <si>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</si>
  <si>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</si>
  <si>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</si>
  <si>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</si>
  <si>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</si>
  <si>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</si>
  <si>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</si>
  <si>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</si>
  <si>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</si>
  <si>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</si>
  <si>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</si>
  <si>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</si>
  <si>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</si>
  <si>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</si>
  <si>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</si>
  <si>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</si>
  <si>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</si>
  <si>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</si>
  <si>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</si>
  <si>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</si>
  <si>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</si>
  <si>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</si>
  <si>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</si>
  <si>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</si>
  <si>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</si>
  <si>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</si>
  <si>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</si>
  <si>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</si>
  <si>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</si>
  <si>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</si>
  <si>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</si>
  <si>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</si>
  <si>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</si>
  <si>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</si>
  <si>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</si>
  <si>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</si>
  <si>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</si>
  <si>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</si>
  <si>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</si>
  <si>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</si>
  <si>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</si>
  <si>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</si>
  <si>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</si>
  <si>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</si>
  <si>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</si>
  <si>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</si>
  <si>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</si>
  <si>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</si>
  <si>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</si>
  <si>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</si>
  <si>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</si>
  <si>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</si>
  <si>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</si>
  <si>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</si>
  <si>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</si>
  <si>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</si>
  <si>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</si>
  <si>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</si>
  <si>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</si>
  <si>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</si>
  <si>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</si>
  <si>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</si>
  <si>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</si>
  <si>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</si>
  <si>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</si>
  <si>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</si>
  <si>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</si>
  <si>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</si>
  <si>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</si>
  <si>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</si>
  <si>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</si>
  <si>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</si>
  <si>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</si>
  <si>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</si>
  <si>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</si>
  <si>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</si>
  <si>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</si>
  <si>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</si>
  <si>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</si>
  <si>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</si>
  <si>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</si>
  <si>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</si>
  <si>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</si>
  <si>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</si>
  <si>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</si>
  <si>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</si>
  <si>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</si>
  <si>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</si>
  <si>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</si>
  <si>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</si>
  <si>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</si>
  <si>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</si>
  <si>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</si>
  <si>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</si>
  <si>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</si>
  <si>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</si>
  <si>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</si>
  <si>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</si>
  <si>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</si>
  <si>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</si>
  <si>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</si>
  <si>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</si>
  <si>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</si>
  <si>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</si>
  <si>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</si>
  <si>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</si>
  <si>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</si>
  <si>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</si>
  <si>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</si>
  <si>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</si>
  <si>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</si>
  <si>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</si>
  <si>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</si>
  <si>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</si>
  <si>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</si>
  <si>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</si>
  <si>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</si>
  <si>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</si>
  <si>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</si>
  <si>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</si>
  <si>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</si>
  <si>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</si>
  <si>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</si>
  <si>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</si>
  <si>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</si>
  <si>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</si>
  <si>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</si>
  <si>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</si>
  <si>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</si>
  <si>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</si>
  <si>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</si>
  <si>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</si>
  <si>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</si>
  <si>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</si>
  <si>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</si>
  <si>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</si>
  <si>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</si>
  <si>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</si>
  <si>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</si>
  <si>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</si>
  <si>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</si>
  <si>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</si>
  <si>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</si>
  <si>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</si>
  <si>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</si>
  <si>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</si>
  <si>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</si>
  <si>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</si>
  <si>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</si>
  <si>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</si>
  <si>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</si>
  <si>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</si>
  <si>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</si>
  <si>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</si>
  <si>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</si>
  <si>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</si>
  <si>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</si>
  <si>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</si>
  <si>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</si>
  <si>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</si>
  <si>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</si>
  <si>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</si>
  <si>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</si>
  <si>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</si>
  <si>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</si>
  <si>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</si>
  <si>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</si>
  <si>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</si>
  <si>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</si>
  <si>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</si>
  <si>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</si>
  <si>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</si>
  <si>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</si>
  <si>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</si>
  <si>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</si>
  <si>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</si>
  <si>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</si>
  <si>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</si>
  <si>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</si>
  <si>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</si>
  <si>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</si>
  <si>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</si>
  <si>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</si>
  <si>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</si>
  <si>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</si>
  <si>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</si>
  <si>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</si>
  <si>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</si>
  <si>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</si>
  <si>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</si>
  <si>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</si>
  <si>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</si>
  <si>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</si>
  <si>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</si>
  <si>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</si>
  <si>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</si>
  <si>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</si>
  <si>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</si>
  <si>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</si>
  <si>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</si>
  <si>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</si>
  <si>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</si>
  <si>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</si>
  <si>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</si>
  <si>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</si>
  <si>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</si>
  <si>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</si>
  <si>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</si>
  <si>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</si>
  <si>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</si>
  <si>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</si>
  <si>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</si>
  <si>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</si>
  <si>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</si>
  <si>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</si>
  <si>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</si>
  <si>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</si>
  <si>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</si>
  <si>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</si>
  <si>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</si>
  <si>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</si>
  <si>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</si>
  <si>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</si>
  <si>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</si>
  <si>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</si>
  <si>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</si>
  <si>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</si>
  <si>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</si>
  <si>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</si>
  <si>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</si>
  <si>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</si>
  <si>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</si>
  <si>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</si>
  <si>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</si>
  <si>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</si>
  <si>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</si>
  <si>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</si>
  <si>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</si>
  <si>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</si>
  <si>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</si>
  <si>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</si>
  <si>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</si>
  <si>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</si>
  <si>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</si>
  <si>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</si>
  <si>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</si>
  <si>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</si>
  <si>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</si>
  <si>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</si>
  <si>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</si>
  <si>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</si>
  <si>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</si>
  <si>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</si>
  <si>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</si>
  <si>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</si>
  <si>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</si>
  <si>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</si>
  <si>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</si>
  <si>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</si>
  <si>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</si>
  <si>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</si>
  <si>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</si>
  <si>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</si>
  <si>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</si>
  <si>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</si>
  <si>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</si>
  <si>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</si>
  <si>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</si>
  <si>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</si>
  <si>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</si>
  <si>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</si>
  <si>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</si>
  <si>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</si>
  <si>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</si>
  <si>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</si>
  <si>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</si>
  <si>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</si>
  <si>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</si>
  <si>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</si>
  <si>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</si>
  <si>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</si>
  <si>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</si>
  <si>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</si>
  <si>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</si>
  <si>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</si>
  <si>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</si>
  <si>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</si>
  <si>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</si>
  <si>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</si>
  <si>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</si>
  <si>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</si>
  <si>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</si>
  <si>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</si>
  <si>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</si>
  <si>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</si>
  <si>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</si>
  <si>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</si>
  <si>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</si>
  <si>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</si>
  <si>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</si>
  <si>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</si>
  <si>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</si>
  <si>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</si>
  <si>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</si>
  <si>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</si>
  <si>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</si>
  <si>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</si>
  <si>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</si>
  <si>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</si>
  <si>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</si>
  <si>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</si>
  <si>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</si>
  <si>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</si>
  <si>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</si>
  <si>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</si>
  <si>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</si>
  <si>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</si>
  <si>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</si>
  <si>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</si>
  <si>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</si>
  <si>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</si>
  <si>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</si>
  <si>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</si>
  <si>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</si>
  <si>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</si>
  <si>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</si>
  <si>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</si>
  <si>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</si>
  <si>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</si>
  <si>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</si>
  <si>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</si>
  <si>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</si>
  <si>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</si>
  <si>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</si>
  <si>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</si>
  <si>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</si>
  <si>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</si>
  <si>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</si>
  <si>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</si>
  <si>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</si>
  <si>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</si>
  <si>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</si>
  <si>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</si>
  <si>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</si>
  <si>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</si>
  <si>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</si>
  <si>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</si>
  <si>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</si>
  <si>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</si>
  <si>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</si>
  <si>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</si>
  <si>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</si>
  <si>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</si>
  <si>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</si>
  <si>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</si>
  <si>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</si>
  <si>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</si>
  <si>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</si>
  <si>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</si>
  <si>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</si>
  <si>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</si>
  <si>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</si>
  <si>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</si>
  <si>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</si>
  <si>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</si>
  <si>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</si>
  <si>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</si>
  <si>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</si>
  <si>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</si>
  <si>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</si>
  <si>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</si>
  <si>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</si>
  <si>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</si>
  <si>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</si>
  <si>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</si>
  <si>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</si>
  <si>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</si>
  <si>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</si>
  <si>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</si>
  <si>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</si>
  <si>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</si>
  <si>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</si>
  <si>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</si>
  <si>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</si>
  <si>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</si>
  <si>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</si>
  <si>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</si>
  <si>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</si>
  <si>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</si>
  <si>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</si>
  <si>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</si>
  <si>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</si>
  <si>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</si>
  <si>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</si>
  <si>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</si>
  <si>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</si>
  <si>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</si>
  <si>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</si>
  <si>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</si>
  <si>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</si>
  <si>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</si>
  <si>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</si>
  <si>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</si>
  <si>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</si>
  <si>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</si>
  <si>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</si>
  <si>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</si>
  <si>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</si>
  <si>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</si>
  <si>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</si>
  <si>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</si>
  <si>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</si>
  <si>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</si>
  <si>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</si>
  <si>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</si>
  <si>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</si>
  <si>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</si>
  <si>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</si>
  <si>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</si>
  <si>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</si>
  <si>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</si>
  <si>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</si>
  <si>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</si>
  <si>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</si>
  <si>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</si>
  <si>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</si>
  <si>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</si>
  <si>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</si>
  <si>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</si>
  <si>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</si>
  <si>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</si>
  <si>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</si>
  <si>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</si>
  <si>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</si>
  <si>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</si>
  <si>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</si>
  <si>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</si>
  <si>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</si>
  <si>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</si>
  <si>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</si>
  <si>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</si>
  <si>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</si>
  <si>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</si>
  <si>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</si>
  <si>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</si>
  <si>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</si>
  <si>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</si>
  <si>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</si>
  <si>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</si>
  <si>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</si>
  <si>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</si>
  <si>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</si>
  <si>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</si>
  <si>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</si>
  <si>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</si>
  <si>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</si>
  <si>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</si>
  <si>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</si>
  <si>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</si>
  <si>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</si>
  <si>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</si>
  <si>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</si>
  <si>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</si>
  <si>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</si>
  <si>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</si>
  <si>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</si>
  <si>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</si>
  <si>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</si>
  <si>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</si>
  <si>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</si>
  <si>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</si>
  <si>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</si>
  <si>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</si>
  <si>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</si>
  <si>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</si>
  <si>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</si>
  <si>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</si>
  <si>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</si>
  <si>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</si>
  <si>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</si>
  <si>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</si>
  <si>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</si>
  <si>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</si>
  <si>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</si>
  <si>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</si>
  <si>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</si>
  <si>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</si>
  <si>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</si>
  <si>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</si>
  <si>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</si>
  <si>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</si>
  <si>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</si>
  <si>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</si>
  <si>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</si>
  <si>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</si>
  <si>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</si>
  <si>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</si>
  <si>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</si>
  <si>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</si>
  <si>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</si>
  <si>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</si>
  <si>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</si>
  <si>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</si>
  <si>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</si>
  <si>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</si>
  <si>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</si>
  <si>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</si>
  <si>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</si>
  <si>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</si>
  <si>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</si>
  <si>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</si>
  <si>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</si>
  <si>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</si>
  <si>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</si>
  <si>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</si>
  <si>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</si>
  <si>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</si>
  <si>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</si>
  <si>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</si>
  <si>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</si>
  <si>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</si>
  <si>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</si>
  <si>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</si>
  <si>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</si>
  <si>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</si>
  <si>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</si>
  <si>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</si>
  <si>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</si>
  <si>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</si>
  <si>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</si>
  <si>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</si>
  <si>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</si>
  <si>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</si>
  <si>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</si>
  <si>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</si>
  <si>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</si>
  <si>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</si>
  <si>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</si>
  <si>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</si>
  <si>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</si>
  <si>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</si>
  <si>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</si>
  <si>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</si>
  <si>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</si>
  <si>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</si>
  <si>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</si>
  <si>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</si>
  <si>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</si>
  <si>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</si>
  <si>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</si>
  <si>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</si>
  <si>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</si>
  <si>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</si>
  <si>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</si>
  <si>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</si>
  <si>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</si>
  <si>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</si>
  <si>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</si>
  <si>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</si>
  <si>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</si>
  <si>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</si>
  <si>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</si>
  <si>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</si>
  <si>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</si>
  <si>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</si>
  <si>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</si>
  <si>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</si>
  <si>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</si>
  <si>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</si>
  <si>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</si>
  <si>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</si>
  <si>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</si>
  <si>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</si>
  <si>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</si>
  <si>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</si>
  <si>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</si>
  <si>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</si>
  <si>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</si>
  <si>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</si>
  <si>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</si>
  <si>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</si>
  <si>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</si>
  <si>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</si>
  <si>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</si>
  <si>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</si>
  <si>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</si>
  <si>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</si>
  <si>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</si>
  <si>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</si>
  <si>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</si>
  <si>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</si>
  <si>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</si>
  <si>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</si>
  <si>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</si>
  <si>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</si>
  <si>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</si>
  <si>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</si>
  <si>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</si>
  <si>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</si>
  <si>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</si>
  <si>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</si>
  <si>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</si>
  <si>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</si>
  <si>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</si>
  <si>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</si>
  <si>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</si>
  <si>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</si>
  <si>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</si>
  <si>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</si>
  <si>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</si>
  <si>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</si>
  <si>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</si>
  <si>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</si>
  <si>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</si>
  <si>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</si>
  <si>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</si>
  <si>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</si>
  <si>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</si>
  <si>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</si>
  <si>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</si>
  <si>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</si>
  <si>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</si>
  <si>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</si>
  <si>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</si>
  <si>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</si>
  <si>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</si>
  <si>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</si>
  <si>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</si>
  <si>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</si>
  <si>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</si>
  <si>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</si>
  <si>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</si>
  <si>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</si>
  <si>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</si>
  <si>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</si>
  <si>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</si>
  <si>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</si>
  <si>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</si>
  <si>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</si>
  <si>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</si>
  <si>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</si>
  <si>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</si>
  <si>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</si>
  <si>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</si>
  <si>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</si>
  <si>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</si>
  <si>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</si>
  <si>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</si>
  <si>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</si>
  <si>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</si>
  <si>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</si>
  <si>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</si>
  <si>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</si>
  <si>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</si>
  <si>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</si>
  <si>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</si>
  <si>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</si>
  <si>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</si>
  <si>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</si>
  <si>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</si>
  <si>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</si>
  <si>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</si>
  <si>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</si>
  <si>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</si>
  <si>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</si>
  <si>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</si>
  <si>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</si>
  <si>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</si>
  <si>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</si>
  <si>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</si>
  <si>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</si>
  <si>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</si>
  <si>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</si>
  <si>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</si>
  <si>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</si>
  <si>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</si>
  <si>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</si>
  <si>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</si>
  <si>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</si>
  <si>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</si>
  <si>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</si>
  <si>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</si>
  <si>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</si>
  <si>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</si>
  <si>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</si>
  <si>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</si>
  <si>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</si>
  <si>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</si>
  <si>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</si>
  <si>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</si>
  <si>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</si>
  <si>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</si>
  <si>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</si>
  <si>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</si>
  <si>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</si>
  <si>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</si>
  <si>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</si>
  <si>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</si>
  <si>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</si>
  <si>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</si>
  <si>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</si>
  <si>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</si>
  <si>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</si>
  <si>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</si>
  <si>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</si>
  <si>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</si>
  <si>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</si>
  <si>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</si>
  <si>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</si>
  <si>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</si>
  <si>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</si>
  <si>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</si>
  <si>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</si>
  <si>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</si>
  <si>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</si>
  <si>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</si>
  <si>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</si>
  <si>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</si>
  <si>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</si>
  <si>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</si>
  <si>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</si>
  <si>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</si>
  <si>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</si>
  <si>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</si>
  <si>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</si>
  <si>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</si>
  <si>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</si>
  <si>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</si>
  <si>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</si>
  <si>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</si>
  <si>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</si>
  <si>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</si>
  <si>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</si>
  <si>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</si>
  <si>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</si>
  <si>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</si>
  <si>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</si>
  <si>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</si>
  <si>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</si>
  <si>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</si>
  <si>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</si>
  <si>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</si>
  <si>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</si>
  <si>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</si>
  <si>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</si>
  <si>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</si>
  <si>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</si>
  <si>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</si>
  <si>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</si>
  <si>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</si>
  <si>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</si>
  <si>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</si>
  <si>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</si>
  <si>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</si>
  <si>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</si>
  <si>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</si>
  <si>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</si>
  <si>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</si>
  <si>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</si>
  <si>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</si>
  <si>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</si>
  <si>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</si>
  <si>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</si>
  <si>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</si>
  <si>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</si>
  <si>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</si>
  <si>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</si>
  <si>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</si>
  <si>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</si>
  <si>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</si>
  <si>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</si>
  <si>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</si>
  <si>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</si>
  <si>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</si>
  <si>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</si>
  <si>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</si>
  <si>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</si>
  <si>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</si>
  <si>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</si>
  <si>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</si>
  <si>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</si>
  <si>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</si>
  <si>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</si>
  <si>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</si>
  <si>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</si>
  <si>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</si>
  <si>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</si>
  <si>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</si>
  <si>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</si>
  <si>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</si>
  <si>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</si>
  <si>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</si>
  <si>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</si>
  <si>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</si>
  <si>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</si>
  <si>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</si>
  <si>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</si>
  <si>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</si>
  <si>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</si>
  <si>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</si>
  <si>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</si>
  <si>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</si>
  <si>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</si>
  <si>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</si>
  <si>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</si>
  <si>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</si>
  <si>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</si>
  <si>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</si>
  <si>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</si>
  <si>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</si>
  <si>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</si>
  <si>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</si>
  <si>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</si>
  <si>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</si>
  <si>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</si>
  <si>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</si>
  <si>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</si>
  <si>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</si>
  <si>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</si>
  <si>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</si>
  <si>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</si>
  <si>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</si>
  <si>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</si>
  <si>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</si>
  <si>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</si>
  <si>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</si>
  <si>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</si>
  <si>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</si>
  <si>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</si>
  <si>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</si>
  <si>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</si>
  <si>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</si>
  <si>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</si>
  <si>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</si>
  <si>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</si>
  <si>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</si>
  <si>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</si>
  <si>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</si>
  <si>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</si>
  <si>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</si>
  <si>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</si>
  <si>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</si>
  <si>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</si>
  <si>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</si>
  <si>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</si>
  <si>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</si>
  <si>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</si>
  <si>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</si>
  <si>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</si>
  <si>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</si>
  <si>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</si>
  <si>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</si>
  <si>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</si>
  <si>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</si>
  <si>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</si>
  <si>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</si>
  <si>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</si>
  <si>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</si>
  <si>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</si>
  <si>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</si>
  <si>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</si>
  <si>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</si>
  <si>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</si>
  <si>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</si>
  <si>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</si>
  <si>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</si>
  <si>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</si>
  <si>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</si>
  <si>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</si>
  <si>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</si>
  <si>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</si>
  <si>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</si>
  <si>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</si>
  <si>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</si>
  <si>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</si>
  <si>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</si>
  <si>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</si>
  <si>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</si>
  <si>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</si>
  <si>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</si>
  <si>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</si>
  <si>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</si>
  <si>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</si>
  <si>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</si>
  <si>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</si>
  <si>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</si>
  <si>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</si>
  <si>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</si>
  <si>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</si>
  <si>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</si>
  <si>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</si>
  <si>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</si>
  <si>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</si>
  <si>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</si>
  <si>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</si>
  <si>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</si>
  <si>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</si>
  <si>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</si>
  <si>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</si>
  <si>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</si>
  <si>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</si>
  <si>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</si>
  <si>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</si>
  <si>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</si>
  <si>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</si>
  <si>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</si>
  <si>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</si>
  <si>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</si>
  <si>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</si>
  <si>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</si>
  <si>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</si>
  <si>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</si>
  <si>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</si>
  <si>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</si>
  <si>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</si>
  <si>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</si>
  <si>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</si>
  <si>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</si>
  <si>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</si>
  <si>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</si>
  <si>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</si>
  <si>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</si>
  <si>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</si>
  <si>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</si>
  <si>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</si>
  <si>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</si>
  <si>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</si>
  <si>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</si>
  <si>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</si>
  <si>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</si>
  <si>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</si>
  <si>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</si>
  <si>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</si>
  <si>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</si>
  <si>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</si>
  <si>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</si>
  <si>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</si>
  <si>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</si>
  <si>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</si>
  <si>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</si>
  <si>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</si>
  <si>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</si>
  <si>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</si>
  <si>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</si>
  <si>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</si>
  <si>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</si>
  <si>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</si>
  <si>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</si>
  <si>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</si>
  <si>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</si>
  <si>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</si>
  <si>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</si>
  <si>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</si>
  <si>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</si>
  <si>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</si>
  <si>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</si>
  <si>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</si>
  <si>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</si>
  <si>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</si>
  <si>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</si>
  <si>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</si>
  <si>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</si>
  <si>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</si>
  <si>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</si>
  <si>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</si>
  <si>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</si>
  <si>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</si>
  <si>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</si>
  <si>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</si>
  <si>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</si>
  <si>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</si>
  <si>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</si>
  <si>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</si>
  <si>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</si>
  <si>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</si>
  <si>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</si>
  <si>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</si>
  <si>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</si>
  <si>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</si>
  <si>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</si>
  <si>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</si>
  <si>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</si>
  <si>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</si>
  <si>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</si>
  <si>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</si>
  <si>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</si>
  <si>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</si>
  <si>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</si>
  <si>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</si>
  <si>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</si>
  <si>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</si>
  <si>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</si>
  <si>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</si>
  <si>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</si>
  <si>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</si>
  <si>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</si>
  <si>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</si>
  <si>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</si>
  <si>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</si>
  <si>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</si>
  <si>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</si>
  <si>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</si>
  <si>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</si>
  <si>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</si>
  <si>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</si>
  <si>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</si>
  <si>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</si>
  <si>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</si>
  <si>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</si>
  <si>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</si>
  <si>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</si>
  <si>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</si>
  <si>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</si>
  <si>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</si>
  <si>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</si>
  <si>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</si>
  <si>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</si>
  <si>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</si>
  <si>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</si>
  <si>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</si>
  <si>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</si>
  <si>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</si>
  <si>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</si>
  <si>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</si>
  <si>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</si>
  <si>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</si>
  <si>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</si>
  <si>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</si>
  <si>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</si>
  <si>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</si>
  <si>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</si>
  <si>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</si>
  <si>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</si>
  <si>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</si>
  <si>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</si>
  <si>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</si>
  <si>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</si>
  <si>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</si>
  <si>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</si>
  <si>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</si>
  <si>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</si>
  <si>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</si>
  <si>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</si>
  <si>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</si>
  <si>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</si>
  <si>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</si>
  <si>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</si>
  <si>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</si>
  <si>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</si>
  <si>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</si>
  <si>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</si>
  <si>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</si>
  <si>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</si>
  <si>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</si>
  <si>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</si>
  <si>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</si>
  <si>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</si>
  <si>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</si>
  <si>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</si>
  <si>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</si>
  <si>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</si>
  <si>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</si>
  <si>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</si>
  <si>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</si>
  <si>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</si>
  <si>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</si>
  <si>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</si>
  <si>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</si>
  <si>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</si>
  <si>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</si>
  <si>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</si>
  <si>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</si>
  <si>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</si>
  <si>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</si>
  <si>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</si>
  <si>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</si>
  <si>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</si>
  <si>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</si>
  <si>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</si>
  <si>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</si>
  <si>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</si>
  <si>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</si>
  <si>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</si>
  <si>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</si>
  <si>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</si>
  <si>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</si>
  <si>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</si>
  <si>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</si>
  <si>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</si>
  <si>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</si>
  <si>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</si>
  <si>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</si>
  <si>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</si>
  <si>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</si>
  <si>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</si>
  <si>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</si>
  <si>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</si>
  <si>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</si>
  <si>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</si>
  <si>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</si>
  <si>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</si>
  <si>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</si>
  <si>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</si>
  <si>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</si>
  <si>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</si>
  <si>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</si>
  <si>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</si>
  <si>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</si>
  <si>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</si>
  <si>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</si>
  <si>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</si>
  <si>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</si>
  <si>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</si>
  <si>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</si>
  <si>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</si>
  <si>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</si>
  <si>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</si>
  <si>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</si>
  <si>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</si>
  <si>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</si>
  <si>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</si>
  <si>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</si>
  <si>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</si>
  <si>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</si>
  <si>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</si>
  <si>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</si>
  <si>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</si>
  <si>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</si>
  <si>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</si>
  <si>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</si>
  <si>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</si>
  <si>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</si>
  <si>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</si>
  <si>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</si>
  <si>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</si>
  <si>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</si>
  <si>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</si>
  <si>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</si>
  <si>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</si>
  <si>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</si>
  <si>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</si>
  <si>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</si>
  <si>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</si>
  <si>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</si>
  <si>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</si>
  <si>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</si>
  <si>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</si>
  <si>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</si>
  <si>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</si>
  <si>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</si>
  <si>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</si>
  <si>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</si>
  <si>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</si>
  <si>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</si>
  <si>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</si>
  <si>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</si>
  <si>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</si>
  <si>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</si>
  <si>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</si>
  <si>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</si>
  <si>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</si>
  <si>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</si>
  <si>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</si>
  <si>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</si>
  <si>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</si>
  <si>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</si>
  <si>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</si>
  <si>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</si>
  <si>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</si>
  <si>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</si>
  <si>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</si>
  <si>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</si>
  <si>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</si>
  <si>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</si>
  <si>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</si>
  <si>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</si>
  <si>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</si>
  <si>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</si>
  <si>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</si>
  <si>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</si>
  <si>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</si>
  <si>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</si>
  <si>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</si>
  <si>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</si>
  <si>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</si>
  <si>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</si>
  <si>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</si>
  <si>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</si>
  <si>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</si>
  <si>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</si>
  <si>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</si>
  <si>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</si>
  <si>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</si>
  <si>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</si>
  <si>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</si>
  <si>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</si>
  <si>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</si>
  <si>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</si>
  <si>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</si>
  <si>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</si>
  <si>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</si>
  <si>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</si>
  <si>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</si>
  <si>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</si>
  <si>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</si>
  <si>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</si>
  <si>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</si>
  <si>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</si>
  <si>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</si>
  <si>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</si>
  <si>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</si>
  <si>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</si>
  <si>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</si>
  <si>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</si>
  <si>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</si>
  <si>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</si>
  <si>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</si>
  <si>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</si>
  <si>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</si>
  <si>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</si>
  <si>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</si>
  <si>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</si>
  <si>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</si>
  <si>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</si>
  <si>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</si>
  <si>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</si>
  <si>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</si>
  <si>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</si>
  <si>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</si>
  <si>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</si>
  <si>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</si>
  <si>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</si>
  <si>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</si>
  <si>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</si>
  <si>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</si>
  <si>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</si>
  <si>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</si>
  <si>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</si>
  <si>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</si>
  <si>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</si>
  <si>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</si>
  <si>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</si>
  <si>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</si>
  <si>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</si>
  <si>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</si>
  <si>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</si>
  <si>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</si>
  <si>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</si>
  <si>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</si>
  <si>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</si>
  <si>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</si>
  <si>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</si>
  <si>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</si>
  <si>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</si>
  <si>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</si>
  <si>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</si>
  <si>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</si>
  <si>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</si>
  <si>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</si>
  <si>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</si>
  <si>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</si>
  <si>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</si>
  <si>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</si>
  <si>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</si>
  <si>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</si>
  <si>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</si>
  <si>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</si>
  <si>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</si>
  <si>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</si>
  <si>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</si>
  <si>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</si>
  <si>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</si>
  <si>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</si>
  <si>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</si>
  <si>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</si>
  <si>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</si>
  <si>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</si>
  <si>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</si>
  <si>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</si>
  <si>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</si>
  <si>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</si>
  <si>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</si>
  <si>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</si>
  <si>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</si>
  <si>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</si>
  <si>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</si>
  <si>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</si>
  <si>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</si>
  <si>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</si>
  <si>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</si>
  <si>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</si>
  <si>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</si>
  <si>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</si>
  <si>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</si>
  <si>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</si>
  <si>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</si>
  <si>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</si>
  <si>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</si>
  <si>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</si>
  <si>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</si>
  <si>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</si>
  <si>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</si>
  <si>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</si>
  <si>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</si>
  <si>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</si>
  <si>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</si>
  <si>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</si>
  <si>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</si>
  <si>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</si>
  <si>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</si>
  <si>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</si>
  <si>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</si>
  <si>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</si>
  <si>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</si>
  <si>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</si>
  <si>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</si>
  <si>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</si>
  <si>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</si>
  <si>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</si>
  <si>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</si>
  <si>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</si>
  <si>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</si>
  <si>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</si>
  <si>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</si>
  <si>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</si>
  <si>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</si>
  <si>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</si>
  <si>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</si>
  <si>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</si>
  <si>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</si>
  <si>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</si>
  <si>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</si>
  <si>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</si>
  <si>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</si>
  <si>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</si>
  <si>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</si>
  <si>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</si>
  <si>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</si>
  <si>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</si>
  <si>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</si>
  <si>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</si>
  <si>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</si>
  <si>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</si>
  <si>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</si>
  <si>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</si>
  <si>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</si>
  <si>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</si>
  <si>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</si>
  <si>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</si>
  <si>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</si>
  <si>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</si>
  <si>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</si>
  <si>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</si>
  <si>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</si>
  <si>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</si>
  <si>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</si>
  <si>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</si>
  <si>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</si>
  <si>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</si>
  <si>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</si>
  <si>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</si>
  <si>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</si>
  <si>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</si>
  <si>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</si>
  <si>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</si>
  <si>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</si>
  <si>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</si>
  <si>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</si>
  <si>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</si>
  <si>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</si>
  <si>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</si>
  <si>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</si>
  <si>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</si>
  <si>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</si>
  <si>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</si>
  <si>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</si>
  <si>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</si>
  <si>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</si>
  <si>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</si>
  <si>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</si>
  <si>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</si>
  <si>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</si>
  <si>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</si>
  <si>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</si>
  <si>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</si>
  <si>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</si>
  <si>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</si>
  <si>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</si>
  <si>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</si>
  <si>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</si>
  <si>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</si>
  <si>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</si>
  <si>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</si>
  <si>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</si>
  <si>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</si>
  <si>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</si>
  <si>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</si>
  <si>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</si>
  <si>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</si>
  <si>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</si>
  <si>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</si>
  <si>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</si>
  <si>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</si>
  <si>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</si>
  <si>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</si>
  <si>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</si>
  <si>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</si>
  <si>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</si>
  <si>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</si>
  <si>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</si>
  <si>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</si>
  <si>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</si>
  <si>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</si>
  <si>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</si>
  <si>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</si>
  <si>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</si>
  <si>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</si>
  <si>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</si>
  <si>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</si>
  <si>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</si>
  <si>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</si>
  <si>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</si>
  <si>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</si>
  <si>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</si>
  <si>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</si>
  <si>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</si>
  <si>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</si>
  <si>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</si>
  <si>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</si>
  <si>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</si>
  <si>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</si>
  <si>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</si>
  <si>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</si>
  <si>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</si>
  <si>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</si>
  <si>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</si>
  <si>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</si>
  <si>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</si>
  <si>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</si>
  <si>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</si>
  <si>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</si>
  <si>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</si>
  <si>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</si>
  <si>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</si>
  <si>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</si>
  <si>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</si>
  <si>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</si>
  <si>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</si>
  <si>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</si>
  <si>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</si>
  <si>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</si>
  <si>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</si>
  <si>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</si>
  <si>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</si>
  <si>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</si>
  <si>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</si>
  <si>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</si>
  <si>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</si>
  <si>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</si>
  <si>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</si>
  <si>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</si>
  <si>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</si>
  <si>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</si>
  <si>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</si>
  <si>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</si>
  <si>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</si>
  <si>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</si>
  <si>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</si>
  <si>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</si>
  <si>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</si>
  <si>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</si>
  <si>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</si>
  <si>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</si>
  <si>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</si>
  <si>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</si>
  <si>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</si>
  <si>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</si>
  <si>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</si>
  <si>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</si>
  <si>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</si>
  <si>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</si>
  <si>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</si>
  <si>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</si>
  <si>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</si>
  <si>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</si>
  <si>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</si>
  <si>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</si>
  <si>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</si>
  <si>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</si>
  <si>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</si>
  <si>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</si>
  <si>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</si>
  <si>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</si>
  <si>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</si>
  <si>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</si>
  <si>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</si>
  <si>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</si>
  <si>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</si>
  <si>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</si>
  <si>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</si>
  <si>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</si>
  <si>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</si>
  <si>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</si>
  <si>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</si>
  <si>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</si>
  <si>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</si>
  <si>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</si>
  <si>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</si>
  <si>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</si>
  <si>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</si>
  <si>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</si>
  <si>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</si>
  <si>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</si>
  <si>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</si>
  <si>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</si>
  <si>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</si>
  <si>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</si>
  <si>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</si>
  <si>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</si>
  <si>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</si>
  <si>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</si>
  <si>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</si>
  <si>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</si>
  <si>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</si>
  <si>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</si>
  <si>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</si>
  <si>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</si>
  <si>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</si>
  <si>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</si>
  <si>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</si>
  <si>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</si>
  <si>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</si>
  <si>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</si>
  <si>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</si>
  <si>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</si>
  <si>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</si>
  <si>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</si>
  <si>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</si>
  <si>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</si>
  <si>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</si>
  <si>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</si>
  <si>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</si>
  <si>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</si>
  <si>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</si>
  <si>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</si>
  <si>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</si>
  <si>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</si>
  <si>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</si>
  <si>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</si>
  <si>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</si>
  <si>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</si>
  <si>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</si>
  <si>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</si>
  <si>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</si>
  <si>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</si>
  <si>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</si>
  <si>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</si>
  <si>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</si>
  <si>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</si>
  <si>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</si>
  <si>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</si>
  <si>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</si>
  <si>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</si>
  <si>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</si>
  <si>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</si>
  <si>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</si>
  <si>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</si>
  <si>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</si>
  <si>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</si>
  <si>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</si>
  <si>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</si>
  <si>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</si>
  <si>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</si>
  <si>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</si>
  <si>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</si>
  <si>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</si>
  <si>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</si>
  <si>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</si>
  <si>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</si>
  <si>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</si>
  <si>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</si>
  <si>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</si>
  <si>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</si>
  <si>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</si>
  <si>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</si>
  <si>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</si>
  <si>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</si>
  <si>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</si>
  <si>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</si>
  <si>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</si>
  <si>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</si>
  <si>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</si>
  <si>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</si>
  <si>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</si>
  <si>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</si>
  <si>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</si>
  <si>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</si>
  <si>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</si>
  <si>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</si>
  <si>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</si>
  <si>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</si>
  <si>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</si>
  <si>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</si>
  <si>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</si>
  <si>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</si>
  <si>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</si>
  <si>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</si>
  <si>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</si>
  <si>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</si>
  <si>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</si>
  <si>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</si>
  <si>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</si>
  <si>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</si>
  <si>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</si>
  <si>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</si>
  <si>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</si>
  <si>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</si>
  <si>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</si>
  <si>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</si>
  <si>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</si>
  <si>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</si>
  <si>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</si>
  <si>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</si>
  <si>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</si>
  <si>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</si>
  <si>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</si>
  <si>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</si>
  <si>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</si>
  <si>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</si>
  <si>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</si>
  <si>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</si>
  <si>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</si>
  <si>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</si>
  <si>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</si>
  <si>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</si>
  <si>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</si>
  <si>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</si>
  <si>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</si>
  <si>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</si>
  <si>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</si>
  <si>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</si>
  <si>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</si>
  <si>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</si>
  <si>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</si>
  <si>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</si>
  <si>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</si>
  <si>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</si>
  <si>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</si>
  <si>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</si>
  <si>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</si>
  <si>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</si>
  <si>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</si>
  <si>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</si>
  <si>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</si>
  <si>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</si>
  <si>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</si>
  <si>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</si>
  <si>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</si>
  <si>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</si>
  <si>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</si>
  <si>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</si>
  <si>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</si>
  <si>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</si>
  <si>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</si>
  <si>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</si>
  <si>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</si>
  <si>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</si>
  <si>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</si>
  <si>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</si>
  <si>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</si>
  <si>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</si>
  <si>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</si>
  <si>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</si>
  <si>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</si>
  <si>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</si>
  <si>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</si>
  <si>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</si>
  <si>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</si>
  <si>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</si>
  <si>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</si>
  <si>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</si>
  <si>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</si>
  <si>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</si>
  <si>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</si>
  <si>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</si>
  <si>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</si>
  <si>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</si>
  <si>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</si>
  <si>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</si>
  <si>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</si>
  <si>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</si>
  <si>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</si>
  <si>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</si>
  <si>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</si>
  <si>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</si>
  <si>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</si>
  <si>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</si>
  <si>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</si>
  <si>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</si>
  <si>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</si>
  <si>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</si>
  <si>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</si>
  <si>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</si>
  <si>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</si>
  <si>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</si>
  <si>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</si>
  <si>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</si>
  <si>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</si>
  <si>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</si>
  <si>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</si>
  <si>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</si>
  <si>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</si>
  <si>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</si>
  <si>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</si>
  <si>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</si>
  <si>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</si>
  <si>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</si>
  <si>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</si>
  <si>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</si>
  <si>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</si>
  <si>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</si>
  <si>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</si>
  <si>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</si>
  <si>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</si>
  <si>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</si>
  <si>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</si>
  <si>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</si>
  <si>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</si>
  <si>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</si>
  <si>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</si>
  <si>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</si>
  <si>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</si>
  <si>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</si>
  <si>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</si>
  <si>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</si>
  <si>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</si>
  <si>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</si>
  <si>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</si>
  <si>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</si>
  <si>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</si>
  <si>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</si>
  <si>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</si>
  <si>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</si>
  <si>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</si>
  <si>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</si>
  <si>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</si>
  <si>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</si>
  <si>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</si>
  <si>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</si>
  <si>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</si>
  <si>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</si>
  <si>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</si>
  <si>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</si>
  <si>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</si>
  <si>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</si>
  <si>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</si>
  <si>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</si>
  <si>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</si>
  <si>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</si>
  <si>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</si>
  <si>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</si>
  <si>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</si>
  <si>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</si>
  <si>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</si>
  <si>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</si>
  <si>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</si>
  <si>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</si>
  <si>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</si>
  <si>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</si>
  <si>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</si>
  <si>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</si>
  <si>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</si>
  <si>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</si>
  <si>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</si>
  <si>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</si>
  <si>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</si>
  <si>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</si>
  <si>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</si>
  <si>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</si>
  <si>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</si>
  <si>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</si>
  <si>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</si>
  <si>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</si>
  <si>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</si>
  <si>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</si>
  <si>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</si>
  <si>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</si>
  <si>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</si>
  <si>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</si>
  <si>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</si>
  <si>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</si>
  <si>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</si>
  <si>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</si>
  <si>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</si>
  <si>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</si>
  <si>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</si>
  <si>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</si>
  <si>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</si>
  <si>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</si>
  <si>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</si>
  <si>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</si>
  <si>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</si>
  <si>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</si>
  <si>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</si>
  <si>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</si>
  <si>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</si>
  <si>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</si>
  <si>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</si>
  <si>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</si>
  <si>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</si>
  <si>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</si>
  <si>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</si>
  <si>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</si>
  <si>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</si>
  <si>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</si>
  <si>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</si>
  <si>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</si>
  <si>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</si>
  <si>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</si>
  <si>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</si>
  <si>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</si>
  <si>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</si>
  <si>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</si>
  <si>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</si>
  <si>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</si>
  <si>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</si>
  <si>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</si>
  <si>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</si>
  <si>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</si>
  <si>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</si>
  <si>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</si>
  <si>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</si>
  <si>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</si>
  <si>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</si>
  <si>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</si>
  <si>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</si>
  <si>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</si>
  <si>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</si>
  <si>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</si>
  <si>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</si>
  <si>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</si>
  <si>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</si>
  <si>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</si>
  <si>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</si>
  <si>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</si>
  <si>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</si>
  <si>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</si>
  <si>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</si>
  <si>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</si>
  <si>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</si>
  <si>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</si>
  <si>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</si>
  <si>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</si>
  <si>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</si>
  <si>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</si>
  <si>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</si>
  <si>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</si>
  <si>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</si>
  <si>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</si>
  <si>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</si>
  <si>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</si>
  <si>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</si>
  <si>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</si>
  <si>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</si>
  <si>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</si>
  <si>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</si>
  <si>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</si>
  <si>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</si>
  <si>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</si>
  <si>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</si>
  <si>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</si>
  <si>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</si>
  <si>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</si>
  <si>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</si>
  <si>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</si>
  <si>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</si>
  <si>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</si>
  <si>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</si>
  <si>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</si>
  <si>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</si>
  <si>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</si>
  <si>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</si>
  <si>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</si>
  <si>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</si>
  <si>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</si>
  <si>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</si>
  <si>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</si>
  <si>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</si>
  <si>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</si>
  <si>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</si>
  <si>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</si>
  <si>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</si>
  <si>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</si>
  <si>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</si>
  <si>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</si>
  <si>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</si>
  <si>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</si>
  <si>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</si>
  <si>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</si>
  <si>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</si>
  <si>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</si>
  <si>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</si>
  <si>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</si>
  <si>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</si>
  <si>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</si>
  <si>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</si>
  <si>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</si>
  <si>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</si>
  <si>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</si>
  <si>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</si>
  <si>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</si>
  <si>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</si>
  <si>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</si>
  <si>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</si>
  <si>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</si>
  <si>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</si>
  <si>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</si>
  <si>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</si>
  <si>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</si>
  <si>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</si>
  <si>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</si>
  <si>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</si>
  <si>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</si>
  <si>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</si>
  <si>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</si>
  <si>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</si>
  <si>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</si>
  <si>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</si>
  <si>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</si>
  <si>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</si>
  <si>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</si>
  <si>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</si>
  <si>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</si>
  <si>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</si>
  <si>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</si>
  <si>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</si>
  <si>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</si>
  <si>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</si>
  <si>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</si>
  <si>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</si>
  <si>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</si>
  <si>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</si>
  <si>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</si>
  <si>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</si>
  <si>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</si>
  <si>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</si>
  <si>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</si>
  <si>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</si>
  <si>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</si>
  <si>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</si>
  <si>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</si>
  <si>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</si>
  <si>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</si>
  <si>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</si>
  <si>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</si>
  <si>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</si>
  <si>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</si>
  <si>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</si>
  <si>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</si>
  <si>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</si>
  <si>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</si>
  <si>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</si>
  <si>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</si>
  <si>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</si>
  <si>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</si>
  <si>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</si>
  <si>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</si>
  <si>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</si>
  <si>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</si>
  <si>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</si>
  <si>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</si>
  <si>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</si>
  <si>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</si>
  <si>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</si>
  <si>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</si>
  <si>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</si>
  <si>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</si>
  <si>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</si>
  <si>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</si>
  <si>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</si>
  <si>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</si>
  <si>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</si>
  <si>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</si>
  <si>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</si>
  <si>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</si>
  <si>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</si>
  <si>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</si>
  <si>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</si>
  <si>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</si>
  <si>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</si>
  <si>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</si>
  <si>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</si>
  <si>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</si>
  <si>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</si>
  <si>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</si>
  <si>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</si>
  <si>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</si>
  <si>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</si>
  <si>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</si>
  <si>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</si>
  <si>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</si>
  <si>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</si>
  <si>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</si>
  <si>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</si>
  <si>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</si>
  <si>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</si>
  <si>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</si>
  <si>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</si>
  <si>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</si>
  <si>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</si>
  <si>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</si>
  <si>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</si>
  <si>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</si>
  <si>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</si>
  <si>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</si>
  <si>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</si>
  <si>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</si>
  <si>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</si>
  <si>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</si>
  <si>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</si>
  <si>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</si>
  <si>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</si>
  <si>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</si>
  <si>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</si>
  <si>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</si>
  <si>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</si>
  <si>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</si>
  <si>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</si>
  <si>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</si>
  <si>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</si>
  <si>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</si>
  <si>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</si>
  <si>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</si>
  <si>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</si>
  <si>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</si>
  <si>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</si>
  <si>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</si>
  <si>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</si>
  <si>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</si>
  <si>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</si>
  <si>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</si>
  <si>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</si>
  <si>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</si>
  <si>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</si>
  <si>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</si>
  <si>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</si>
  <si>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</si>
  <si>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</si>
  <si>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</si>
  <si>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</si>
  <si>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</si>
  <si>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</si>
  <si>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</si>
  <si>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</si>
  <si>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</si>
  <si>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</si>
  <si>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</si>
  <si>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</si>
  <si>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</si>
  <si>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</si>
  <si>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</si>
  <si>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</si>
  <si>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</si>
  <si>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</si>
  <si>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</si>
  <si>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</si>
  <si>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</si>
  <si>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</si>
  <si>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</si>
  <si>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</si>
  <si>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</si>
  <si>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</si>
  <si>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</si>
  <si>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</si>
  <si>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</si>
  <si>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</si>
  <si>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</si>
  <si>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</si>
  <si>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</si>
  <si>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</si>
  <si>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</si>
  <si>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</si>
  <si>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</si>
  <si>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</si>
  <si>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</si>
  <si>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</si>
  <si>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</si>
  <si>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</si>
  <si>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</si>
  <si>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</si>
  <si>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</si>
  <si>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</si>
  <si>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</si>
  <si>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</si>
  <si>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</si>
  <si>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</si>
  <si>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</si>
  <si>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</si>
  <si>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</si>
  <si>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</si>
  <si>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</si>
  <si>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</si>
  <si>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</si>
  <si>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</si>
  <si>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</si>
  <si>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</si>
  <si>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</si>
  <si>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</si>
  <si>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</si>
  <si>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</si>
  <si>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</si>
  <si>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</si>
  <si>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</si>
  <si>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</si>
  <si>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</si>
  <si>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</si>
  <si>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</si>
  <si>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</si>
  <si>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</si>
  <si>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</si>
  <si>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</si>
  <si>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</si>
  <si>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</si>
  <si>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</si>
  <si>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</si>
  <si>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</si>
  <si>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</si>
  <si>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</si>
  <si>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</si>
  <si>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</si>
  <si>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</si>
  <si>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</si>
  <si>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</si>
  <si>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</si>
  <si>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</si>
  <si>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</si>
  <si>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</si>
  <si>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</si>
  <si>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</si>
  <si>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</si>
  <si>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</si>
  <si>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</si>
  <si>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</si>
  <si>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</si>
  <si>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</si>
  <si>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</si>
  <si>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</si>
  <si>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</si>
  <si>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</si>
  <si>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</si>
  <si>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</si>
  <si>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</si>
  <si>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</si>
  <si>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</si>
  <si>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</si>
  <si>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</si>
  <si>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</si>
  <si>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</si>
  <si>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</si>
  <si>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</si>
  <si>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</si>
  <si>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</si>
  <si>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</si>
  <si>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</si>
  <si>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</si>
  <si>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</si>
  <si>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</si>
  <si>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</si>
  <si>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</si>
  <si>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</si>
  <si>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</si>
  <si>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</si>
  <si>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</si>
  <si>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</si>
  <si>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</si>
  <si>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</si>
  <si>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</si>
  <si>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</si>
  <si>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</si>
  <si>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</si>
  <si>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</si>
  <si>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</si>
  <si>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</si>
  <si>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</si>
  <si>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</si>
  <si>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</si>
  <si>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</si>
  <si>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</si>
  <si>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</si>
  <si>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</si>
  <si>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</si>
  <si>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</si>
  <si>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</si>
  <si>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</si>
  <si>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</si>
  <si>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</si>
  <si>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</si>
  <si>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</si>
  <si>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</si>
  <si>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</si>
  <si>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</si>
  <si>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</si>
  <si>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</si>
  <si>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</si>
  <si>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</si>
  <si>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</si>
  <si>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</si>
  <si>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</si>
  <si>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</si>
  <si>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</si>
  <si>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</si>
  <si>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</si>
  <si>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</si>
  <si>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</si>
  <si>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</si>
  <si>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</si>
  <si>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</si>
  <si>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</si>
  <si>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</si>
  <si>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</si>
  <si>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</si>
  <si>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</si>
  <si>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</si>
  <si>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</si>
  <si>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</si>
  <si>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</si>
  <si>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</si>
  <si>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</si>
  <si>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</si>
  <si>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</si>
  <si>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</si>
  <si>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</si>
  <si>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</si>
  <si>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</si>
  <si>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</si>
  <si>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</si>
  <si>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</si>
  <si>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</si>
  <si>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</si>
  <si>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</si>
  <si>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</si>
  <si>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</si>
  <si>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</si>
  <si>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</si>
  <si>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</si>
  <si>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</si>
  <si>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</si>
  <si>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</si>
  <si>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</si>
  <si>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</si>
  <si>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</si>
  <si>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</si>
  <si>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</si>
  <si>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</si>
  <si>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</si>
  <si>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</si>
  <si>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</si>
  <si>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</si>
  <si>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</si>
  <si>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</si>
  <si>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</si>
  <si>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</si>
  <si>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</si>
  <si>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</si>
  <si>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</si>
  <si>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</si>
  <si>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</si>
  <si>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</si>
  <si>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</si>
  <si>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</si>
  <si>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</si>
  <si>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</si>
  <si>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</si>
  <si>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</si>
  <si>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</si>
  <si>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</si>
  <si>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</si>
  <si>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</si>
  <si>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</si>
  <si>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</si>
  <si>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</si>
  <si>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</si>
  <si>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</si>
  <si>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</si>
  <si>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</si>
  <si>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</si>
  <si>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</si>
  <si>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</si>
  <si>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</si>
  <si>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</si>
  <si>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</si>
  <si>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</si>
  <si>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</si>
  <si>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</si>
  <si>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</si>
  <si>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</si>
  <si>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</si>
  <si>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</si>
  <si>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</si>
  <si>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</si>
  <si>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</si>
  <si>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</si>
  <si>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</si>
  <si>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</si>
  <si>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</si>
  <si>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</si>
  <si>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</si>
  <si>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</si>
  <si>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</si>
  <si>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</si>
  <si>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</si>
  <si>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</si>
  <si>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</si>
  <si>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</si>
  <si>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</si>
  <si>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</si>
  <si>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</si>
  <si>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</si>
  <si>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</si>
  <si>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</si>
  <si>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</si>
  <si>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</si>
  <si>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</si>
  <si>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</si>
  <si>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</si>
  <si>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</si>
  <si>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</si>
  <si>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</si>
  <si>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</si>
  <si>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</si>
  <si>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</si>
  <si>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</si>
  <si>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</si>
  <si>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</si>
  <si>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</si>
  <si>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</si>
  <si>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</si>
  <si>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</si>
  <si>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</si>
  <si>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</si>
  <si>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</si>
  <si>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</si>
  <si>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</si>
  <si>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</si>
  <si>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</si>
  <si>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</si>
  <si>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</si>
  <si>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</si>
  <si>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</si>
  <si>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</si>
  <si>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</si>
  <si>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</si>
  <si>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</si>
  <si>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</si>
  <si>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</si>
  <si>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</si>
  <si>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</si>
  <si>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</si>
  <si>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</si>
  <si>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</si>
  <si>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</si>
  <si>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</si>
  <si>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</si>
  <si>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</si>
  <si>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</si>
  <si>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</si>
  <si>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</si>
  <si>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</si>
  <si>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</si>
  <si>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</si>
  <si>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</si>
  <si>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</si>
  <si>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</si>
  <si>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</si>
  <si>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</si>
  <si>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</si>
  <si>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</si>
  <si>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</si>
  <si>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</si>
  <si>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</si>
  <si>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</si>
  <si>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</si>
  <si>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</si>
  <si>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</si>
  <si>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</si>
  <si>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</si>
  <si>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</si>
  <si>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</si>
  <si>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</si>
  <si>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</si>
  <si>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</si>
  <si>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</si>
  <si>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</si>
  <si>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</si>
  <si>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</si>
  <si>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</si>
  <si>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</si>
  <si>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</si>
  <si>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</si>
  <si>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</si>
  <si>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</si>
  <si>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</si>
  <si>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</si>
  <si>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</si>
  <si>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</si>
  <si>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</si>
  <si>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</si>
  <si>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</si>
  <si>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</si>
  <si>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</si>
  <si>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</si>
  <si>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</si>
  <si>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</si>
  <si>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</si>
  <si>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</si>
  <si>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</si>
  <si>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</si>
  <si>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</si>
  <si>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</si>
  <si>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</si>
  <si>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</si>
  <si>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</si>
  <si>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</si>
  <si>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</si>
  <si>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</si>
  <si>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</si>
  <si>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</si>
  <si>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</si>
  <si>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</si>
  <si>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</si>
  <si>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</si>
  <si>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</si>
  <si>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</si>
  <si>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</si>
  <si>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</si>
  <si>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</si>
  <si>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</si>
  <si>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</si>
  <si>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</si>
  <si>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</si>
  <si>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</si>
  <si>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</si>
  <si>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</si>
  <si>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</si>
  <si>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</si>
  <si>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</si>
  <si>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</si>
  <si>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</si>
  <si>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</si>
  <si>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</si>
  <si>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</si>
  <si>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</si>
  <si>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</si>
  <si>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</si>
  <si>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</si>
  <si>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</si>
  <si>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</si>
  <si>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</si>
  <si>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</si>
  <si>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</si>
  <si>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</si>
  <si>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</si>
  <si>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</si>
  <si>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</si>
  <si>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</si>
  <si>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</si>
  <si>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</si>
  <si>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</si>
  <si>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</si>
  <si>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</si>
  <si>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</si>
  <si>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</si>
  <si>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</si>
  <si>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</si>
  <si>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</si>
  <si>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</si>
  <si>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</si>
  <si>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</si>
  <si>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</si>
  <si>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</si>
  <si>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</si>
  <si>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</si>
  <si>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</si>
  <si>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</si>
  <si>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</si>
  <si>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</si>
  <si>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</si>
  <si>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</si>
  <si>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</si>
  <si>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</si>
  <si>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</si>
  <si>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</si>
  <si>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</si>
  <si>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</si>
  <si>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</si>
  <si>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</si>
  <si>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</si>
  <si>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</si>
  <si>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</si>
  <si>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</si>
  <si>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</si>
  <si>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</si>
  <si>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</si>
  <si>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</si>
  <si>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</si>
  <si>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</si>
  <si>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</si>
  <si>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</si>
  <si>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</si>
  <si>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</si>
  <si>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</si>
  <si>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</si>
  <si>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</si>
  <si>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</si>
  <si>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</si>
  <si>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</si>
  <si>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</si>
  <si>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</si>
  <si>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</si>
  <si>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</si>
  <si>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</si>
  <si>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</si>
  <si>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</si>
  <si>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</si>
  <si>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</si>
  <si>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</si>
  <si>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</si>
  <si>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</si>
  <si>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</si>
  <si>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</si>
  <si>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</si>
  <si>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</si>
  <si>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</si>
  <si>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</si>
  <si>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</si>
  <si>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</si>
  <si>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</si>
  <si>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</si>
  <si>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</si>
  <si>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</si>
  <si>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</si>
  <si>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</si>
  <si>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</si>
  <si>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</si>
  <si>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</si>
  <si>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</si>
  <si>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</si>
  <si>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</si>
  <si>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</si>
  <si>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</si>
  <si>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</si>
  <si>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</si>
  <si>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</si>
  <si>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</si>
  <si>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</si>
  <si>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</si>
  <si>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</si>
  <si>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</si>
  <si>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</si>
  <si>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</si>
  <si>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</si>
  <si>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</si>
  <si>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</si>
  <si>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</si>
  <si>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</si>
  <si>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</si>
  <si>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</si>
  <si>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</si>
  <si>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</si>
  <si>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</si>
  <si>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</si>
  <si>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</si>
  <si>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</si>
  <si>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</si>
  <si>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</si>
  <si>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</si>
  <si>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</si>
  <si>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</si>
  <si>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</si>
  <si>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</si>
  <si>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</si>
  <si>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</si>
  <si>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</si>
  <si>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</si>
  <si>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</si>
  <si>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</si>
  <si>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</si>
  <si>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</si>
  <si>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</si>
  <si>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</si>
  <si>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</si>
  <si>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</si>
  <si>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</si>
  <si>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</si>
  <si>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</si>
  <si>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</si>
  <si>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</si>
  <si>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</si>
  <si>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</si>
  <si>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</si>
  <si>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</si>
  <si>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</si>
  <si>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</si>
  <si>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</si>
  <si>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</si>
  <si>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</si>
  <si>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</si>
  <si>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</si>
  <si>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</si>
  <si>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</si>
  <si>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</si>
  <si>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</si>
  <si>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</si>
  <si>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</si>
  <si>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</si>
  <si>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</si>
  <si>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</si>
  <si>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</si>
  <si>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</si>
  <si>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</si>
  <si>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</si>
  <si>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</si>
  <si>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</si>
  <si>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</si>
  <si>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</si>
  <si>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</si>
  <si>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</si>
  <si>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</si>
  <si>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</si>
  <si>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</si>
  <si>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</si>
  <si>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</si>
  <si>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</si>
  <si>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</si>
  <si>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</si>
  <si>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</si>
  <si>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</si>
  <si>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</si>
  <si>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</si>
  <si>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</si>
  <si>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</si>
  <si>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</si>
  <si>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</si>
  <si>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</si>
  <si>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</si>
  <si>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</si>
  <si>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</si>
  <si>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</si>
  <si>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</si>
  <si>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</si>
  <si>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</si>
  <si>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</si>
  <si>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</si>
  <si>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</si>
  <si>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</si>
  <si>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</si>
  <si>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</si>
  <si>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</si>
  <si>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</si>
  <si>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</si>
  <si>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</si>
  <si>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</si>
  <si>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</si>
  <si>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</si>
  <si>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</si>
  <si>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</si>
  <si>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</si>
  <si>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</si>
  <si>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</si>
  <si>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</si>
  <si>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</si>
  <si>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</si>
  <si>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</si>
  <si>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</si>
  <si>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</si>
  <si>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</si>
  <si>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</si>
  <si>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</si>
  <si>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</si>
  <si>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</si>
  <si>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</si>
  <si>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</si>
  <si>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</si>
  <si>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</si>
  <si>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</si>
  <si>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</si>
  <si>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</si>
  <si>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</si>
  <si>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</si>
  <si>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</si>
  <si>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</si>
  <si>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</si>
  <si>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</si>
  <si>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</si>
  <si>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</si>
  <si>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</si>
  <si>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</si>
  <si>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</si>
  <si>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</si>
  <si>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</si>
  <si>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</si>
  <si>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</si>
  <si>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</si>
  <si>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</si>
  <si>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</si>
  <si>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</si>
  <si>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</si>
  <si>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</si>
  <si>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</si>
  <si>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</si>
  <si>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</si>
  <si>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</si>
  <si>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</si>
  <si>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</si>
  <si>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</si>
  <si>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</si>
  <si>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</si>
  <si>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</si>
  <si>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</si>
  <si>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</si>
  <si>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</si>
  <si>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</si>
  <si>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</si>
  <si>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</si>
  <si>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</si>
  <si>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</si>
  <si>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</si>
  <si>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</si>
  <si>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</si>
  <si>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</si>
  <si>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</si>
  <si>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</si>
  <si>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</si>
  <si>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</si>
  <si>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</si>
  <si>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</si>
  <si>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</si>
  <si>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</si>
  <si>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</si>
  <si>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</si>
  <si>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</si>
  <si>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</si>
  <si>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</si>
  <si>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</si>
  <si>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</si>
  <si>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</si>
  <si>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</si>
  <si>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</si>
  <si>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</si>
  <si>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</si>
  <si>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</si>
  <si>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</si>
  <si>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</si>
  <si>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</si>
  <si>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</si>
  <si>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</si>
  <si>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</si>
  <si>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</si>
  <si>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</si>
  <si>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</si>
  <si>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</si>
  <si>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</si>
  <si>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</si>
  <si>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</si>
  <si>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</si>
  <si>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</si>
  <si>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</si>
  <si>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</si>
  <si>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</si>
  <si>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</si>
  <si>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</si>
  <si>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</si>
  <si>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</si>
  <si>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</si>
  <si>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</si>
  <si>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</si>
  <si>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</si>
  <si>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</si>
  <si>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</si>
  <si>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</si>
  <si>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</si>
  <si>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</si>
  <si>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</si>
  <si>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</si>
  <si>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</si>
  <si>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</si>
  <si>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</si>
  <si>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</si>
  <si>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</si>
  <si>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</si>
  <si>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</si>
  <si>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</si>
  <si>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</si>
  <si>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</si>
  <si>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</si>
  <si>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</si>
  <si>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</si>
  <si>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</si>
  <si>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</si>
  <si>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</si>
  <si>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</si>
  <si>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</si>
  <si>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</si>
  <si>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</si>
  <si>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</si>
  <si>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</si>
  <si>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</si>
  <si>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</si>
  <si>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</si>
  <si>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</si>
  <si>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</si>
  <si>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</si>
  <si>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</si>
  <si>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</si>
  <si>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</si>
  <si>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</si>
  <si>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</si>
  <si>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</si>
  <si>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</si>
  <si>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</si>
  <si>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</si>
  <si>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</si>
  <si>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</si>
  <si>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</si>
  <si>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</si>
  <si>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</si>
  <si>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</si>
  <si>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</si>
  <si>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</si>
  <si>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</si>
  <si>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</si>
  <si>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</si>
  <si>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</si>
  <si>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</si>
  <si>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</si>
  <si>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</si>
  <si>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</si>
  <si>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</si>
  <si>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</si>
  <si>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</si>
  <si>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</si>
  <si>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</si>
  <si>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</si>
  <si>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</si>
  <si>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</si>
  <si>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</si>
  <si>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</si>
  <si>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</si>
  <si>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</si>
  <si>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</si>
  <si>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</si>
  <si>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</si>
  <si>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</si>
  <si>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</si>
  <si>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</si>
  <si>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</si>
  <si>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</si>
  <si>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</si>
  <si>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</si>
  <si>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</si>
  <si>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</si>
  <si>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</si>
  <si>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</si>
  <si>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</si>
  <si>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</si>
  <si>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</si>
  <si>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</si>
  <si>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</si>
  <si>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</si>
  <si>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</si>
  <si>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</si>
  <si>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</si>
  <si>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</si>
  <si>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</si>
  <si>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</si>
  <si>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</si>
  <si>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</si>
  <si>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</si>
  <si>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</si>
  <si>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</si>
  <si>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</si>
  <si>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</si>
  <si>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</si>
  <si>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</si>
  <si>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</si>
  <si>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</si>
  <si>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</si>
  <si>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</si>
  <si>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</si>
  <si>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</si>
  <si>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</si>
  <si>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</si>
  <si>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</si>
  <si>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</si>
  <si>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</si>
  <si>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</si>
  <si>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</si>
  <si>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</si>
  <si>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</si>
  <si>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</si>
  <si>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</si>
  <si>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</si>
  <si>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</si>
  <si>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</si>
  <si>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</si>
  <si>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</si>
  <si>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</si>
  <si>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</si>
  <si>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</si>
  <si>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</si>
  <si>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</si>
  <si>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</si>
  <si>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</si>
  <si>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</si>
  <si>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</si>
  <si>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</si>
  <si>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</si>
  <si>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</si>
  <si>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</si>
  <si>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</si>
  <si>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</si>
  <si>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</si>
  <si>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</si>
  <si>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</si>
  <si>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</si>
  <si>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</si>
  <si>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</si>
  <si>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</si>
  <si>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</si>
  <si>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</si>
  <si>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</si>
  <si>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</si>
  <si>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</si>
  <si>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</si>
  <si>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</si>
  <si>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</si>
  <si>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</si>
  <si>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</si>
  <si>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</si>
  <si>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</si>
  <si>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</si>
  <si>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</si>
  <si>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</si>
  <si>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</si>
  <si>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</si>
  <si>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</si>
  <si>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</si>
  <si>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</si>
  <si>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</si>
  <si>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</si>
  <si>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</si>
  <si>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</si>
  <si>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</si>
  <si>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</si>
  <si>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</si>
  <si>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</si>
  <si>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</si>
  <si>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</si>
  <si>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</si>
  <si>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</si>
  <si>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</si>
  <si>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</si>
  <si>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</si>
  <si>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</si>
  <si>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</si>
  <si>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</si>
  <si>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</si>
  <si>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</si>
  <si>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</si>
  <si>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</si>
  <si>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</si>
  <si>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</si>
  <si>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</si>
  <si>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</si>
  <si>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</si>
  <si>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</si>
  <si>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</si>
  <si>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</si>
  <si>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</si>
  <si>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</si>
  <si>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</si>
  <si>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</si>
  <si>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</si>
  <si>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</si>
  <si>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</si>
  <si>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</si>
  <si>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</si>
  <si>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</si>
  <si>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</si>
  <si>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</si>
  <si>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</si>
  <si>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</si>
  <si>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</si>
  <si>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</si>
  <si>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</si>
  <si>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</si>
  <si>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</si>
  <si>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</si>
  <si>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</si>
  <si>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</si>
  <si>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</si>
  <si>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</si>
  <si>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</si>
  <si>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</si>
  <si>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</si>
  <si>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</si>
  <si>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</si>
  <si>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</si>
  <si>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</si>
  <si>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</si>
  <si>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</si>
  <si>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</si>
  <si>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</si>
  <si>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</si>
  <si>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</si>
  <si>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</si>
  <si>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</si>
  <si>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</si>
  <si>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</si>
  <si>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</si>
  <si>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</si>
  <si>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</si>
  <si>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</si>
  <si>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</si>
  <si>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</si>
  <si>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</si>
  <si>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</si>
  <si>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</si>
  <si>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</si>
  <si>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</si>
  <si>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</si>
  <si>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</si>
  <si>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</si>
  <si>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</si>
  <si>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</si>
  <si>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</si>
  <si>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</si>
  <si>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</si>
  <si>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</si>
  <si>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</si>
  <si>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</si>
  <si>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</si>
  <si>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</si>
  <si>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</si>
  <si>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</si>
  <si>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</si>
  <si>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</si>
  <si>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</si>
  <si>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</si>
  <si>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</si>
  <si>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</si>
  <si>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</si>
  <si>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</si>
  <si>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</si>
  <si>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</si>
  <si>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</si>
  <si>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</si>
  <si>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</si>
  <si>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</si>
  <si>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</si>
  <si>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</si>
  <si>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</si>
  <si>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</si>
  <si>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</si>
  <si>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</si>
  <si>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</si>
  <si>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</si>
  <si>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</si>
  <si>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</si>
  <si>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</si>
  <si>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</si>
  <si>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</si>
  <si>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</si>
  <si>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</si>
  <si>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</si>
  <si>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</si>
  <si>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</si>
  <si>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</si>
  <si>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</si>
  <si>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</si>
  <si>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</si>
  <si>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</si>
  <si>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</si>
  <si>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</si>
  <si>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</si>
  <si>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</si>
  <si>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</si>
  <si>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</si>
  <si>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</si>
  <si>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</si>
  <si>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</si>
  <si>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</si>
  <si>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</si>
  <si>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</si>
  <si>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</si>
  <si>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</si>
  <si>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</si>
  <si>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</si>
  <si>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</si>
  <si>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</si>
  <si>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</si>
  <si>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</si>
  <si>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</si>
  <si>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</si>
  <si>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</si>
  <si>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</si>
  <si>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</si>
  <si>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</si>
  <si>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</si>
  <si>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</si>
  <si>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</si>
  <si>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</si>
  <si>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</si>
  <si>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</si>
  <si>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</si>
  <si>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</si>
  <si>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</si>
  <si>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</si>
  <si>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</si>
  <si>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</si>
  <si>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</si>
  <si>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</si>
  <si>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</si>
  <si>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</si>
  <si>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</si>
  <si>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</si>
  <si>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</si>
  <si>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</si>
  <si>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</si>
  <si>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</si>
  <si>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</si>
  <si>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</si>
  <si>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</si>
  <si>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</si>
  <si>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</si>
  <si>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</si>
  <si>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</si>
  <si>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</si>
  <si>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</si>
  <si>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</si>
  <si>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</si>
  <si>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</si>
  <si>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</si>
  <si>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</si>
  <si>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</si>
  <si>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</si>
  <si>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</si>
  <si>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</si>
  <si>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</si>
  <si>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</si>
  <si>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</si>
  <si>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</si>
  <si>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</si>
  <si>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</si>
  <si>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</si>
  <si>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</si>
  <si>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</si>
  <si>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</si>
  <si>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</si>
  <si>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</si>
  <si>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</si>
  <si>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</si>
  <si>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</si>
  <si>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</si>
  <si>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</si>
  <si>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</si>
  <si>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</si>
  <si>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</si>
  <si>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</si>
  <si>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</si>
  <si>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</si>
  <si>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</si>
  <si>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</si>
  <si>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</si>
  <si>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</si>
  <si>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</si>
  <si>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</si>
  <si>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</si>
  <si>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</si>
  <si>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</si>
  <si>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</si>
  <si>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</si>
  <si>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</si>
  <si>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</si>
  <si>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</si>
  <si>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</si>
  <si>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</si>
  <si>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</si>
  <si>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</si>
  <si>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</si>
  <si>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</si>
  <si>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</si>
  <si>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</si>
  <si>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</si>
  <si>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</si>
  <si>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</si>
  <si>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</si>
  <si>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</si>
  <si>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</si>
  <si>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</si>
  <si>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</si>
  <si>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</si>
  <si>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</si>
  <si>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</si>
  <si>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</si>
  <si>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</si>
  <si>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</si>
  <si>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</si>
  <si>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</si>
  <si>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</si>
  <si>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</si>
  <si>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</si>
  <si>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</si>
  <si>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</si>
  <si>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</si>
  <si>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</si>
  <si>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</si>
  <si>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</si>
  <si>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</si>
  <si>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</si>
  <si>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</si>
  <si>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</si>
  <si>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</si>
  <si>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</si>
  <si>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</si>
  <si>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</si>
  <si>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</si>
  <si>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</si>
  <si>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</si>
  <si>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</si>
  <si>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</si>
  <si>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</si>
  <si>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</si>
  <si>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</si>
  <si>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</si>
  <si>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</si>
  <si>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</si>
  <si>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</si>
  <si>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</si>
  <si>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</si>
  <si>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</si>
  <si>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</si>
  <si>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</si>
  <si>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</si>
  <si>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</si>
  <si>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</si>
  <si>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</si>
  <si>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</si>
  <si>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</si>
  <si>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</si>
  <si>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</si>
  <si>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</si>
  <si>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</si>
  <si>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</si>
  <si>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</si>
  <si>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</si>
  <si>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</si>
  <si>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</si>
  <si>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</si>
  <si>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</si>
  <si>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</si>
  <si>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</si>
  <si>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</si>
  <si>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</si>
  <si>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</si>
  <si>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</si>
  <si>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</si>
  <si>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</si>
  <si>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</si>
  <si>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</si>
  <si>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</si>
  <si>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</si>
  <si>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</si>
  <si>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</si>
  <si>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</si>
  <si>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</si>
  <si>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</si>
  <si>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</si>
  <si>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</si>
  <si>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</si>
  <si>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</si>
  <si>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</si>
  <si>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</si>
  <si>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</si>
  <si>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</si>
  <si>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</si>
  <si>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</si>
  <si>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</si>
  <si>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</si>
  <si>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</si>
  <si>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</si>
  <si>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</si>
  <si>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</si>
  <si>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</si>
  <si>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</si>
  <si>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</si>
  <si>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</si>
  <si>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</si>
  <si>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</si>
  <si>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</si>
  <si>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</si>
  <si>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</si>
  <si>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</si>
  <si>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</si>
  <si>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</si>
  <si>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</si>
  <si>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</si>
  <si>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</si>
  <si>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</si>
  <si>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</si>
  <si>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</si>
  <si>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</si>
  <si>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</si>
  <si>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</si>
  <si>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</si>
  <si>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</si>
  <si>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</si>
  <si>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</si>
  <si>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</si>
  <si>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</si>
  <si>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</si>
  <si>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</si>
  <si>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</si>
  <si>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</si>
  <si>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</si>
  <si>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</si>
  <si>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</si>
  <si>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</si>
  <si>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</si>
  <si>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</si>
  <si>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</si>
  <si>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</si>
  <si>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</si>
  <si>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</si>
  <si>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</si>
  <si>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</si>
  <si>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</si>
  <si>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</si>
  <si>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</si>
  <si>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</si>
  <si>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</si>
  <si>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</si>
  <si>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</si>
  <si>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</si>
  <si>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</si>
  <si>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</si>
  <si>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</si>
  <si>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</si>
  <si>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</si>
  <si>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</si>
  <si>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</si>
  <si>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</si>
  <si>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</si>
  <si>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</si>
  <si>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</si>
  <si>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</si>
  <si>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</si>
  <si>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</si>
  <si>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</si>
  <si>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</si>
  <si>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</si>
  <si>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</si>
  <si>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</si>
  <si>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</si>
  <si>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</si>
  <si>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</si>
  <si>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</si>
  <si>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</si>
  <si>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</si>
  <si>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</si>
  <si>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</si>
  <si>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</si>
  <si>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</si>
  <si>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</si>
  <si>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</si>
  <si>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</si>
  <si>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</si>
  <si>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</si>
  <si>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</si>
  <si>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</si>
  <si>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</si>
  <si>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</si>
  <si>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</si>
  <si>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</si>
  <si>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</si>
  <si>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</si>
  <si>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</si>
  <si>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</si>
  <si>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</si>
  <si>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</si>
  <si>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</si>
  <si>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</si>
  <si>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</si>
  <si>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</si>
  <si>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</si>
  <si>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</si>
  <si>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</si>
  <si>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</si>
  <si>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</si>
  <si>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</si>
  <si>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</si>
  <si>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</si>
  <si>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</si>
  <si>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</si>
  <si>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</si>
  <si>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</si>
  <si>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</si>
  <si>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</si>
  <si>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</si>
  <si>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</si>
  <si>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</si>
  <si>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</si>
  <si>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</si>
  <si>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</si>
  <si>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</si>
  <si>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</si>
  <si>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</si>
  <si>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</si>
  <si>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</si>
  <si>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</si>
  <si>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</si>
  <si>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</si>
  <si>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</si>
  <si>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</si>
  <si>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</si>
  <si>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</si>
  <si>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</si>
  <si>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</si>
  <si>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</si>
  <si>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</si>
  <si>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</si>
  <si>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</si>
  <si>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</si>
  <si>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</si>
  <si>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</si>
  <si>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</si>
  <si>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</si>
  <si>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</si>
  <si>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</si>
  <si>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</si>
  <si>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</si>
  <si>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</si>
  <si>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</si>
  <si>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</si>
  <si>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</si>
  <si>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</si>
  <si>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</si>
  <si>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</si>
  <si>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</si>
  <si>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</si>
  <si>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</si>
  <si>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</si>
  <si>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</si>
  <si>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</si>
  <si>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</si>
  <si>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</si>
  <si>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</si>
  <si>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</si>
  <si>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</si>
  <si>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</si>
  <si>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</si>
  <si>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</si>
  <si>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</si>
  <si>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</si>
  <si>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</si>
  <si>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</si>
  <si>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</si>
  <si>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</si>
  <si>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</si>
  <si>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</si>
  <si>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</si>
  <si>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</si>
  <si>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</si>
  <si>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</si>
  <si>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</si>
  <si>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</si>
  <si>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</si>
  <si>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</si>
  <si>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</si>
  <si>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</si>
  <si>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</si>
  <si>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</si>
  <si>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</si>
  <si>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</si>
  <si>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</si>
  <si>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</si>
  <si>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</si>
  <si>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</si>
  <si>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</si>
  <si>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</si>
  <si>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</si>
  <si>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</si>
  <si>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</si>
  <si>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</si>
  <si>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</si>
  <si>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</si>
  <si>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</si>
  <si>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</si>
  <si>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</si>
  <si>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</si>
  <si>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</si>
  <si>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</si>
  <si>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</si>
  <si>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</si>
  <si>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</si>
  <si>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</si>
  <si>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</si>
  <si>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</si>
  <si>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</si>
  <si>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</si>
  <si>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</si>
  <si>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</si>
  <si>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</si>
  <si>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</si>
  <si>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</si>
  <si>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</si>
  <si>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</si>
  <si>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</si>
  <si>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</si>
  <si>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</si>
  <si>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</si>
  <si>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</si>
  <si>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</si>
  <si>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</si>
  <si>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</si>
  <si>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</si>
  <si>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</si>
  <si>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</si>
  <si>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</si>
  <si>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</si>
  <si>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</si>
  <si>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</si>
  <si>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</si>
  <si>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</si>
  <si>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</si>
  <si>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</si>
  <si>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</si>
  <si>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</si>
  <si>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</si>
  <si>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</si>
  <si>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</si>
  <si>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</si>
  <si>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</si>
  <si>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</si>
  <si>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</si>
  <si>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</si>
  <si>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</si>
  <si>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</si>
  <si>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</si>
  <si>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</si>
  <si>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</si>
  <si>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</si>
  <si>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</si>
  <si>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</si>
  <si>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</si>
  <si>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</si>
  <si>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</si>
  <si>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</si>
  <si>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</si>
  <si>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</si>
  <si>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</si>
  <si>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</si>
  <si>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</si>
  <si>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</si>
  <si>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</si>
  <si>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</si>
  <si>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</si>
  <si>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</si>
  <si>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</si>
  <si>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</si>
  <si>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</si>
  <si>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</si>
  <si>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</si>
  <si>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</si>
  <si>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</si>
  <si>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</si>
  <si>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</si>
  <si>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</si>
  <si>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</si>
  <si>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</si>
  <si>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</si>
  <si>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</si>
  <si>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</si>
  <si>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</si>
  <si>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</si>
  <si>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</si>
  <si>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</si>
  <si>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</si>
  <si>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</si>
  <si>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</si>
  <si>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</si>
  <si>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</si>
  <si>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</si>
  <si>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</si>
  <si>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</si>
  <si>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</si>
  <si>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</si>
  <si>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</si>
  <si>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</si>
  <si>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</si>
  <si>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</si>
  <si>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</si>
  <si>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</si>
  <si>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</si>
  <si>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</si>
  <si>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</si>
  <si>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</si>
  <si>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</si>
  <si>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</si>
  <si>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</si>
  <si>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</si>
  <si>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</si>
  <si>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</si>
  <si>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</si>
  <si>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</si>
  <si>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</si>
  <si>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</si>
  <si>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</si>
  <si>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</si>
  <si>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</si>
  <si>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</si>
  <si>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</si>
  <si>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</si>
  <si>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</si>
  <si>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</si>
  <si>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</si>
  <si>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</si>
  <si>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</si>
  <si>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</si>
  <si>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</si>
  <si>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</si>
  <si>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</si>
  <si>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</si>
  <si>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</si>
  <si>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</si>
  <si>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</si>
  <si>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</si>
  <si>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</si>
  <si>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</si>
  <si>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</si>
  <si>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</si>
  <si>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</si>
  <si>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</si>
  <si>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</si>
  <si>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</si>
  <si>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</si>
  <si>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</si>
  <si>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</si>
  <si>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</si>
  <si>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</si>
  <si>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</si>
  <si>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</si>
  <si>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</si>
  <si>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</si>
  <si>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</si>
  <si>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</si>
  <si>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</si>
  <si>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</si>
  <si>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</si>
  <si>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</si>
  <si>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</si>
  <si>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</si>
  <si>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</si>
  <si>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</si>
  <si>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</si>
  <si>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</si>
  <si>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</si>
  <si>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</si>
  <si>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</si>
  <si>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</si>
  <si>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</si>
  <si>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</si>
  <si>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</si>
  <si>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</si>
  <si>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</si>
  <si>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</si>
  <si>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</si>
  <si>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</si>
  <si>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</si>
  <si>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</si>
  <si>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</si>
  <si>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</si>
  <si>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</si>
  <si>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</si>
  <si>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</si>
  <si>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</si>
  <si>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</si>
  <si>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</si>
  <si>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</si>
  <si>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</si>
  <si>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</si>
  <si>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</si>
  <si>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</si>
  <si>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</si>
  <si>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</si>
  <si>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</si>
  <si>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</si>
  <si>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</si>
  <si>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</si>
  <si>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</si>
  <si>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</si>
  <si>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</si>
  <si>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</si>
  <si>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</si>
  <si>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</si>
  <si>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</si>
  <si>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</si>
  <si>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</si>
  <si>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</si>
  <si>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</si>
  <si>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</si>
  <si>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</si>
  <si>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</si>
  <si>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</si>
  <si>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</si>
  <si>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</si>
  <si>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</si>
  <si>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</si>
  <si>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</si>
  <si>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</si>
  <si>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</si>
  <si>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</si>
  <si>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</si>
  <si>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</si>
  <si>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</si>
  <si>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</si>
  <si>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</si>
  <si>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</si>
  <si>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</si>
  <si>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</si>
  <si>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</si>
  <si>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</si>
  <si>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</si>
  <si>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</si>
  <si>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</si>
  <si>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</si>
  <si>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</si>
  <si>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</si>
  <si>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</si>
  <si>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</si>
  <si>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</si>
  <si>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</si>
  <si>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</si>
  <si>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</si>
  <si>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</si>
  <si>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</si>
  <si>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</si>
  <si>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</si>
  <si>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</si>
  <si>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</si>
  <si>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</si>
  <si>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</si>
  <si>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</si>
  <si>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</si>
  <si>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</si>
  <si>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</si>
  <si>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</si>
  <si>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</si>
  <si>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</si>
  <si>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</si>
  <si>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</si>
  <si>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</si>
  <si>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</si>
  <si>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</si>
  <si>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</si>
  <si>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</si>
  <si>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</si>
  <si>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</si>
  <si>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</si>
  <si>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</si>
  <si>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</si>
  <si>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</si>
  <si>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</si>
  <si>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</si>
  <si>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</si>
  <si>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</si>
  <si>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</si>
  <si>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</si>
  <si>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</si>
  <si>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</si>
  <si>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</si>
  <si>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</si>
  <si>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</si>
  <si>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</si>
  <si>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</si>
  <si>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</si>
  <si>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</si>
  <si>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</si>
  <si>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</si>
  <si>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</si>
  <si>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</si>
  <si>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</si>
  <si>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</si>
  <si>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</si>
  <si>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</si>
  <si>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</si>
  <si>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</si>
  <si>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</si>
  <si>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</si>
  <si>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</si>
  <si>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</si>
  <si>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</si>
  <si>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</si>
  <si>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</si>
  <si>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</si>
  <si>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</si>
  <si>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</si>
  <si>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</si>
  <si>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</si>
  <si>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</si>
  <si>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</si>
  <si>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</si>
  <si>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</si>
  <si>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</si>
  <si>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</si>
  <si>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</si>
  <si>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</si>
  <si>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</si>
  <si>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</si>
  <si>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</si>
  <si>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</si>
  <si>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</si>
  <si>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</si>
  <si>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</si>
  <si>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</si>
  <si>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</si>
  <si>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</si>
  <si>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</si>
  <si>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</si>
  <si>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</si>
  <si>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</si>
  <si>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</si>
  <si>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</si>
  <si>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</si>
  <si>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</si>
  <si>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</si>
  <si>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</si>
  <si>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</si>
  <si>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</si>
  <si>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</si>
  <si>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</si>
  <si>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</si>
  <si>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</si>
  <si>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</si>
  <si>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</si>
  <si>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</si>
  <si>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</si>
  <si>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</si>
  <si>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</si>
  <si>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</si>
  <si>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</si>
  <si>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</si>
  <si>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</si>
  <si>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</si>
  <si>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</si>
  <si>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</si>
  <si>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</si>
  <si>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</si>
  <si>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</si>
  <si>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</si>
  <si>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</si>
  <si>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</si>
  <si>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</si>
  <si>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</si>
  <si>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</si>
  <si>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</si>
  <si>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</si>
  <si>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</si>
  <si>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</si>
  <si>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</si>
  <si>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</si>
  <si>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</si>
  <si>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</si>
  <si>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</si>
  <si>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</si>
  <si>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</si>
  <si>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</si>
  <si>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</si>
  <si>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</si>
  <si>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</si>
  <si>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</si>
  <si>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</si>
  <si>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</si>
  <si>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</si>
  <si>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</si>
  <si>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</si>
  <si>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</si>
  <si>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</si>
  <si>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</si>
  <si>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</si>
  <si>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</si>
  <si>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</si>
  <si>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</si>
  <si>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</si>
  <si>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</si>
  <si>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</si>
  <si>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</si>
  <si>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</si>
  <si>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</si>
  <si>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</si>
  <si>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</si>
  <si>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</si>
  <si>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</si>
  <si>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</si>
  <si>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</si>
  <si>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</si>
  <si>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</si>
  <si>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</si>
  <si>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</si>
  <si>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</si>
  <si>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</si>
  <si>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</si>
  <si>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</si>
  <si>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</si>
  <si>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</si>
  <si>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</si>
  <si>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</si>
  <si>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</si>
  <si>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</si>
  <si>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</si>
  <si>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</si>
  <si>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</si>
  <si>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</si>
  <si>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</si>
  <si>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</si>
  <si>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</si>
  <si>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</si>
  <si>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</si>
  <si>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</si>
  <si>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</si>
  <si>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</si>
  <si>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</si>
  <si>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</si>
  <si>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</si>
  <si>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</si>
  <si>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</si>
  <si>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</si>
  <si>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</si>
  <si>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</si>
  <si>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</si>
  <si>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</si>
  <si>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</si>
  <si>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</si>
  <si>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</si>
  <si>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</si>
  <si>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</si>
  <si>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</si>
  <si>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</si>
  <si>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</si>
  <si>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</si>
  <si>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</si>
  <si>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</si>
  <si>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</si>
  <si>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</si>
  <si>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</si>
  <si>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</si>
  <si>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</si>
  <si>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</si>
  <si>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</si>
  <si>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</si>
  <si>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</si>
  <si>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</si>
  <si>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</si>
  <si>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</si>
  <si>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</si>
  <si>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</si>
  <si>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</si>
  <si>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</si>
  <si>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</si>
  <si>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</si>
  <si>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</si>
  <si>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</si>
  <si>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</si>
  <si>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</si>
  <si>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</si>
  <si>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</si>
  <si>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</si>
  <si>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</si>
  <si>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</si>
  <si>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</si>
  <si>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</si>
  <si>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</si>
  <si>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</si>
  <si>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</si>
  <si>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</si>
  <si>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</si>
  <si>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</si>
  <si>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</si>
  <si>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</si>
  <si>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</si>
  <si>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</si>
  <si>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</si>
  <si>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</si>
  <si>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</si>
  <si>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</si>
  <si>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</si>
  <si>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</si>
  <si>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</si>
  <si>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</si>
  <si>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</si>
  <si>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</si>
  <si>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</si>
  <si>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</si>
  <si>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</si>
  <si>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</si>
  <si>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</si>
  <si>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</si>
  <si>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</si>
  <si>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</si>
  <si>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</si>
  <si>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</si>
  <si>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</si>
  <si>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</si>
  <si>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</si>
  <si>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</si>
  <si>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</si>
  <si>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</si>
  <si>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</si>
  <si>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</si>
  <si>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</si>
  <si>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</si>
  <si>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</si>
  <si>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</si>
  <si>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</si>
  <si>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</si>
  <si>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</si>
  <si>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</si>
  <si>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</si>
  <si>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</si>
  <si>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</si>
  <si>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</si>
  <si>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</si>
  <si>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</si>
  <si>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</si>
  <si>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</si>
  <si>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</si>
  <si>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</si>
  <si>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</si>
  <si>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</si>
  <si>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</si>
  <si>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</si>
  <si>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</si>
  <si>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</si>
  <si>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</si>
  <si>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</si>
  <si>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</si>
  <si>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</si>
  <si>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</si>
  <si>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</si>
  <si>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</si>
  <si>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</si>
  <si>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</si>
  <si>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</si>
  <si>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</si>
  <si>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</si>
  <si>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</si>
  <si>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</si>
  <si>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</si>
  <si>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</si>
  <si>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</si>
  <si>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</si>
  <si>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</si>
  <si>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</si>
  <si>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</si>
  <si>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</si>
  <si>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</si>
  <si>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</si>
  <si>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</si>
  <si>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</si>
  <si>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</si>
  <si>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</si>
  <si>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</si>
  <si>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</si>
  <si>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</si>
  <si>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</si>
  <si>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</si>
  <si>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</si>
  <si>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</si>
  <si>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</si>
  <si>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</si>
  <si>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</si>
  <si>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</si>
  <si>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</si>
  <si>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</si>
  <si>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</si>
  <si>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</si>
  <si>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</si>
  <si>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</si>
  <si>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</si>
  <si>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</si>
  <si>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</si>
  <si>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</si>
  <si>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</si>
  <si>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</si>
  <si>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</si>
  <si>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</si>
  <si>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</si>
  <si>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</si>
  <si>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</si>
  <si>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</si>
  <si>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</si>
  <si>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</si>
  <si>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</si>
  <si>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</si>
  <si>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</si>
  <si>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</si>
  <si>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</si>
  <si>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</si>
  <si>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</si>
  <si>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</si>
  <si>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</si>
  <si>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</si>
  <si>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</si>
  <si>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</si>
  <si>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</si>
  <si>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</si>
  <si>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</si>
  <si>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</si>
  <si>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</si>
  <si>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</si>
  <si>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</si>
  <si>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</si>
  <si>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</si>
  <si>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</si>
  <si>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</si>
  <si>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</si>
  <si>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</si>
  <si>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</si>
  <si>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</si>
  <si>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</si>
  <si>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</si>
  <si>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</si>
  <si>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</si>
  <si>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</si>
  <si>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</si>
  <si>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</si>
  <si>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</si>
  <si>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</si>
  <si>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</si>
  <si>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</si>
  <si>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</si>
  <si>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</si>
  <si>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</si>
  <si>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</si>
  <si>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</si>
  <si>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</si>
  <si>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</si>
  <si>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</si>
  <si>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</si>
  <si>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</si>
  <si>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</si>
  <si>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</si>
  <si>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</si>
  <si>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</si>
  <si>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</si>
  <si>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</si>
  <si>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</si>
  <si>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</si>
  <si>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</si>
  <si>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</si>
  <si>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</si>
  <si>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</si>
  <si>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</si>
  <si>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</si>
  <si>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</si>
  <si>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</si>
  <si>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</si>
  <si>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</si>
  <si>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</si>
  <si>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</si>
  <si>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</si>
  <si>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</si>
  <si>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</si>
  <si>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</si>
  <si>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</si>
  <si>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</si>
  <si>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</si>
  <si>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</si>
  <si>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</si>
  <si>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</si>
  <si>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</si>
  <si>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</si>
  <si>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</si>
  <si>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</si>
  <si>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</si>
  <si>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</si>
  <si>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</si>
  <si>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</si>
  <si>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</si>
  <si>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</si>
  <si>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</si>
  <si>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</si>
  <si>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</si>
  <si>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</si>
  <si>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</si>
  <si>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</si>
  <si>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</si>
  <si>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</si>
  <si>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</si>
  <si>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</si>
  <si>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</si>
  <si>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</si>
  <si>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</si>
  <si>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</si>
  <si>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</si>
  <si>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</si>
  <si>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</si>
  <si>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</si>
  <si>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</si>
  <si>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</si>
  <si>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</si>
  <si>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</si>
  <si>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</si>
  <si>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</si>
  <si>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</si>
  <si>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</si>
  <si>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</si>
  <si>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</si>
  <si>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</si>
  <si>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</si>
  <si>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</si>
  <si>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</si>
  <si>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</si>
  <si>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</si>
  <si>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</si>
  <si>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</si>
  <si>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</si>
  <si>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</si>
  <si>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</si>
  <si>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</si>
  <si>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</si>
  <si>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</si>
  <si>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</si>
  <si>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</si>
  <si>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</si>
  <si>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</si>
  <si>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</si>
  <si>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</si>
  <si>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</si>
  <si>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</si>
  <si>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</si>
  <si>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</si>
  <si>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</si>
  <si>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</si>
  <si>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</si>
  <si>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</si>
  <si>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</si>
  <si>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</si>
  <si>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</si>
  <si>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</si>
  <si>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</si>
  <si>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</si>
  <si>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</si>
  <si>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</si>
  <si>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</si>
  <si>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</si>
  <si>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</si>
  <si>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</si>
  <si>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</si>
  <si>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</si>
  <si>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</si>
  <si>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</si>
  <si>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</si>
  <si>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</si>
  <si>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</si>
  <si>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</si>
  <si>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</si>
  <si>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</si>
  <si>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</si>
  <si>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</si>
  <si>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</si>
  <si>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</si>
  <si>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</si>
  <si>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</si>
  <si>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</si>
  <si>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</si>
  <si>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</si>
  <si>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</si>
  <si>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</si>
  <si>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</si>
  <si>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</si>
  <si>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</si>
  <si>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</si>
  <si>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</si>
  <si>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</si>
  <si>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</si>
  <si>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</si>
  <si>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</si>
  <si>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</si>
  <si>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</si>
  <si>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</si>
  <si>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</si>
  <si>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</si>
  <si>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</si>
  <si>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</si>
  <si>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</si>
  <si>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</si>
  <si>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</si>
  <si>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</si>
  <si>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</si>
  <si>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</si>
  <si>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</si>
  <si>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</si>
  <si>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</si>
  <si>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</si>
  <si>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</si>
  <si>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</si>
  <si>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</si>
  <si>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</si>
  <si>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</si>
  <si>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</si>
  <si>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</si>
  <si>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</si>
  <si>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</si>
  <si>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</si>
  <si>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</si>
  <si>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</si>
  <si>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</si>
  <si>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</si>
  <si>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</si>
  <si>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</si>
  <si>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</si>
  <si>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</si>
  <si>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</si>
  <si>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</si>
  <si>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</si>
  <si>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</si>
  <si>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</si>
  <si>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</si>
  <si>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</si>
  <si>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</si>
  <si>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</si>
  <si>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</si>
  <si>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</si>
  <si>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</si>
  <si>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</si>
  <si>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</si>
  <si>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</si>
  <si>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</si>
  <si>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</si>
  <si>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</si>
  <si>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</si>
  <si>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</si>
  <si>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</si>
  <si>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</si>
  <si>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</si>
  <si>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</si>
  <si>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</si>
  <si>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</si>
  <si>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</si>
  <si>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</si>
  <si>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</si>
  <si>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</si>
  <si>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</si>
  <si>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</si>
  <si>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</si>
  <si>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</si>
  <si>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</si>
  <si>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</si>
  <si>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</si>
  <si>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</si>
  <si>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</si>
  <si>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</si>
  <si>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</si>
  <si>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</si>
  <si>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</si>
  <si>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</si>
  <si>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</si>
  <si>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</si>
  <si>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</si>
  <si>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</si>
  <si>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</si>
  <si>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</si>
  <si>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</si>
  <si>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</si>
  <si>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</si>
  <si>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</si>
  <si>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</si>
  <si>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</si>
  <si>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</si>
  <si>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</si>
  <si>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</si>
  <si>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</si>
  <si>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</si>
  <si>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</si>
  <si>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</si>
  <si>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</si>
  <si>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</si>
  <si>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</si>
  <si>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</si>
  <si>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</si>
  <si>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</si>
  <si>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</si>
  <si>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</si>
  <si>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</si>
  <si>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</si>
  <si>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</si>
  <si>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</si>
  <si>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</si>
  <si>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</si>
  <si>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</si>
  <si>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</si>
  <si>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</si>
  <si>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</si>
  <si>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</si>
  <si>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</si>
  <si>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</si>
  <si>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</si>
  <si>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</si>
  <si>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</si>
  <si>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</si>
  <si>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</si>
  <si>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</si>
  <si>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</si>
  <si>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</si>
  <si>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</si>
  <si>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</si>
  <si>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</si>
  <si>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</si>
  <si>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</si>
  <si>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</si>
  <si>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</si>
  <si>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</si>
  <si>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</si>
  <si>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</si>
  <si>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</si>
  <si>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</si>
  <si>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</si>
  <si>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</si>
  <si>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</si>
  <si>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</si>
  <si>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</si>
  <si>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</si>
  <si>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</si>
  <si>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</si>
  <si>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</si>
  <si>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</si>
  <si>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</si>
  <si>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</si>
  <si>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</si>
  <si>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</si>
  <si>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</si>
  <si>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</si>
  <si>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</si>
  <si>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</si>
  <si>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</si>
  <si>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</si>
  <si>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</si>
  <si>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</si>
  <si>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</si>
  <si>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</si>
  <si>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</si>
  <si>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</si>
  <si>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</si>
  <si>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</si>
  <si>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</si>
  <si>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</si>
  <si>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</si>
  <si>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</si>
  <si>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</si>
  <si>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</si>
  <si>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</si>
  <si>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</si>
  <si>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</si>
  <si>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</si>
  <si>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</si>
  <si>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</si>
  <si>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</si>
  <si>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</si>
  <si>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</si>
  <si>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</si>
  <si>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</si>
  <si>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</si>
  <si>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</si>
  <si>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</si>
  <si>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</si>
  <si>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</si>
  <si>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</si>
  <si>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</si>
  <si>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</si>
  <si>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</si>
  <si>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</si>
  <si>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</si>
  <si>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</si>
  <si>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</si>
  <si>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</si>
  <si>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</si>
  <si>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</si>
  <si>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</si>
  <si>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</si>
  <si>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</si>
  <si>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</si>
  <si>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</si>
  <si>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</si>
  <si>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</si>
  <si>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</si>
  <si>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</si>
  <si>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</si>
  <si>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</si>
  <si>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</si>
  <si>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</si>
  <si>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</si>
  <si>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</si>
  <si>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</si>
  <si>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</si>
  <si>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</si>
  <si>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</si>
  <si>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</si>
  <si>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</si>
  <si>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</si>
  <si>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</si>
  <si>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</si>
  <si>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</si>
  <si>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</si>
  <si>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</si>
  <si>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</si>
  <si>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</si>
  <si>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</si>
  <si>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</si>
  <si>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</si>
  <si>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</si>
  <si>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</si>
  <si>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</si>
  <si>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</si>
  <si>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</si>
  <si>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</si>
  <si>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</si>
  <si>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</si>
  <si>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</si>
  <si>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</si>
  <si>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</si>
  <si>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</si>
  <si>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</si>
  <si>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</si>
  <si>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</si>
  <si>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</si>
  <si>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</si>
  <si>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</si>
  <si>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</si>
  <si>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</si>
  <si>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</si>
  <si>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</si>
  <si>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</si>
  <si>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</si>
  <si>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</si>
  <si>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</si>
  <si>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</si>
  <si>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</si>
  <si>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</si>
  <si>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</si>
  <si>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</si>
  <si>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</si>
  <si>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</si>
  <si>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</si>
  <si>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</si>
  <si>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</si>
  <si>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</si>
  <si>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</si>
  <si>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</si>
  <si>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</si>
  <si>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</si>
  <si>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</si>
  <si>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</si>
  <si>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</si>
  <si>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</si>
  <si>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</si>
  <si>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</si>
  <si>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</si>
  <si>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</si>
  <si>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</si>
  <si>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</si>
  <si>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</si>
  <si>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</si>
  <si>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</si>
  <si>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</si>
  <si>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</si>
  <si>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</si>
  <si>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</si>
  <si>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</si>
  <si>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</si>
  <si>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</si>
  <si>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</si>
  <si>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</si>
  <si>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</si>
  <si>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</si>
  <si>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</si>
  <si>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</si>
  <si>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</si>
  <si>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</si>
  <si>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</si>
  <si>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</si>
  <si>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</si>
  <si>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</si>
  <si>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</si>
  <si>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</si>
  <si>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</si>
  <si>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</si>
  <si>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</si>
  <si>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</si>
  <si>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</si>
  <si>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</si>
  <si>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</si>
  <si>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</si>
  <si>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</si>
  <si>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</si>
  <si>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</si>
  <si>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</si>
  <si>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</si>
  <si>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</si>
  <si>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</si>
  <si>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</si>
  <si>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</si>
  <si>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</si>
  <si>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</si>
  <si>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</si>
  <si>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</si>
  <si>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</si>
  <si>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</si>
  <si>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</si>
  <si>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</si>
  <si>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</si>
  <si>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</si>
  <si>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</si>
  <si>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</si>
  <si>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</si>
  <si>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</si>
  <si>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</si>
  <si>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</si>
  <si>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</si>
  <si>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</si>
  <si>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</si>
  <si>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</si>
  <si>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</si>
  <si>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</si>
  <si>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</si>
  <si>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</si>
  <si>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</si>
  <si>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</si>
  <si>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</si>
  <si>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</si>
  <si>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</si>
  <si>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</si>
  <si>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</si>
  <si>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</si>
  <si>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</si>
  <si>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</si>
  <si>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</si>
  <si>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</si>
  <si>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</si>
  <si>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</si>
  <si>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</si>
  <si>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</si>
  <si>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</si>
  <si>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</si>
  <si>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</si>
  <si>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</si>
  <si>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</si>
  <si>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</si>
  <si>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</si>
  <si>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</si>
  <si>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</si>
  <si>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</si>
  <si>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</si>
  <si>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</si>
  <si>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</si>
  <si>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</si>
  <si>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</si>
  <si>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</si>
  <si>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</si>
  <si>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</si>
  <si>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</si>
  <si>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</si>
  <si>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</si>
  <si>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</si>
  <si>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</si>
  <si>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</si>
  <si>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</si>
  <si>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</si>
  <si>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</si>
  <si>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</si>
  <si>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</si>
  <si>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</si>
  <si>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</si>
  <si>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</si>
  <si>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</si>
  <si>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</si>
  <si>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</si>
  <si>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</si>
  <si>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</si>
  <si>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</si>
  <si>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</si>
  <si>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</si>
  <si>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</si>
  <si>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</si>
  <si>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</si>
  <si>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</si>
  <si>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</si>
  <si>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</si>
  <si>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</si>
  <si>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</si>
  <si>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</si>
  <si>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</si>
  <si>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</si>
  <si>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</si>
  <si>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</si>
  <si>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</si>
  <si>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</si>
  <si>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</si>
  <si>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</si>
  <si>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</si>
  <si>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</si>
  <si>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</si>
  <si>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</si>
  <si>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</si>
  <si>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</si>
  <si>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</si>
  <si>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</si>
  <si>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</si>
  <si>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</si>
  <si>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</si>
  <si>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</si>
  <si>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</si>
  <si>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</si>
  <si>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</si>
  <si>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</si>
  <si>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</si>
  <si>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</si>
  <si>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</si>
  <si>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</si>
  <si>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</si>
  <si>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</si>
  <si>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</si>
  <si>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</si>
  <si>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</si>
  <si>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</si>
  <si>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</si>
  <si>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</si>
  <si>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</si>
  <si>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</si>
  <si>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</si>
  <si>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</si>
  <si>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</si>
  <si>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</si>
  <si>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</si>
  <si>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</si>
  <si>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</si>
  <si>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</si>
  <si>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</si>
  <si>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</si>
  <si>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</si>
  <si>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</si>
  <si>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</si>
  <si>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</si>
  <si>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</si>
  <si>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</si>
  <si>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</si>
  <si>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</si>
  <si>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</si>
  <si>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</si>
  <si>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</si>
  <si>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</si>
  <si>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</si>
  <si>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</si>
  <si>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</si>
  <si>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</si>
  <si>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</si>
  <si>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</si>
  <si>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</si>
  <si>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</si>
  <si>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</si>
  <si>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</si>
  <si>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</si>
  <si>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</si>
  <si>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</si>
  <si>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</si>
  <si>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</si>
  <si>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</si>
  <si>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</si>
  <si>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</si>
  <si>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</si>
  <si>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</si>
  <si>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</si>
  <si>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</si>
  <si>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</si>
  <si>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</si>
  <si>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</si>
  <si>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</si>
  <si>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</si>
  <si>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</si>
  <si>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</si>
  <si>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</si>
  <si>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</si>
  <si>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</si>
  <si>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</si>
  <si>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</si>
  <si>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</si>
  <si>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</si>
  <si>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</si>
  <si>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</si>
  <si>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</si>
  <si>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</si>
  <si>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</si>
  <si>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</si>
  <si>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</si>
  <si>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</si>
  <si>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</si>
  <si>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</si>
  <si>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</si>
  <si>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</si>
  <si>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</si>
  <si>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</si>
  <si>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</si>
  <si>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</si>
  <si>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</si>
  <si>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</si>
  <si>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</si>
  <si>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</si>
  <si>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</si>
  <si>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</si>
  <si>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</si>
  <si>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</si>
  <si>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</si>
  <si>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</si>
  <si>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</si>
  <si>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</si>
  <si>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</si>
  <si>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</si>
  <si>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</si>
  <si>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</si>
  <si>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</si>
  <si>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</si>
  <si>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</si>
  <si>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</si>
  <si>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</si>
  <si>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</si>
  <si>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</si>
  <si>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</si>
  <si>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</si>
  <si>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</si>
  <si>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</si>
  <si>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</si>
  <si>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</si>
  <si>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</si>
  <si>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</si>
  <si>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</si>
  <si>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</si>
  <si>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</si>
  <si>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</si>
  <si>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</si>
  <si>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</si>
  <si>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</si>
  <si>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</si>
  <si>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</si>
  <si>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</si>
  <si>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</si>
  <si>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</si>
  <si>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</si>
  <si>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</si>
  <si>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</si>
  <si>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</si>
  <si>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</si>
  <si>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</si>
  <si>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</si>
  <si>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</si>
  <si>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</si>
  <si>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</si>
  <si>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</si>
  <si>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</si>
  <si>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</si>
  <si>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</si>
  <si>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</si>
  <si>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</si>
  <si>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</si>
  <si>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</si>
  <si>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</si>
  <si>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</si>
  <si>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</si>
  <si>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</si>
  <si>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</si>
  <si>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</si>
  <si>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</si>
  <si>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</si>
  <si>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</si>
  <si>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</si>
  <si>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</si>
  <si>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</si>
  <si>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</si>
  <si>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</si>
  <si>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</si>
  <si>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</si>
  <si>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</si>
  <si>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</si>
  <si>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</si>
  <si>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</si>
  <si>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</si>
  <si>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</si>
  <si>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</si>
  <si>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</si>
  <si>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</si>
  <si>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</si>
  <si>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</si>
  <si>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</si>
  <si>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</si>
  <si>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</si>
  <si>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</si>
  <si>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</si>
  <si>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</si>
  <si>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</si>
  <si>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</si>
  <si>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</si>
  <si>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</si>
  <si>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</si>
  <si>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</si>
  <si>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</si>
  <si>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</si>
  <si>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</si>
  <si>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</si>
  <si>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</si>
  <si>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</si>
  <si>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</si>
  <si>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</si>
  <si>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</si>
  <si>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</si>
  <si>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</si>
  <si>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</si>
  <si>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</si>
  <si>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</si>
  <si>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</si>
  <si>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</si>
  <si>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</si>
  <si>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</si>
  <si>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</si>
  <si>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</si>
  <si>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</si>
  <si>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</si>
  <si>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</si>
  <si>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</si>
  <si>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</si>
  <si>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</si>
  <si>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</si>
  <si>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</si>
  <si>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</si>
  <si>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</si>
  <si>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</si>
  <si>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</si>
  <si>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</si>
  <si>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</si>
  <si>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</si>
  <si>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</si>
  <si>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</si>
  <si>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</si>
  <si>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</si>
  <si>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</si>
  <si>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</si>
  <si>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</si>
  <si>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</si>
  <si>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</si>
  <si>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</si>
  <si>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</si>
  <si>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</si>
  <si>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</si>
  <si>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</si>
  <si>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</si>
  <si>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</si>
  <si>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</si>
  <si>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</si>
  <si>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</si>
  <si>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</si>
  <si>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</si>
  <si>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</si>
  <si>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</si>
  <si>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</si>
  <si>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</si>
  <si>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</si>
  <si>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</si>
  <si>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</si>
  <si>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</si>
  <si>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</si>
  <si>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</si>
  <si>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</si>
  <si>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</si>
  <si>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</si>
  <si>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</si>
  <si>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</si>
  <si>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</si>
  <si>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</si>
  <si>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</si>
  <si>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</si>
  <si>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</si>
  <si>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</si>
  <si>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</si>
  <si>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</si>
  <si>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</si>
  <si>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</si>
  <si>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</si>
  <si>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</si>
  <si>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</si>
  <si>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</si>
  <si>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</si>
  <si>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</si>
  <si>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</si>
  <si>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</si>
  <si>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</si>
  <si>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</si>
  <si>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</si>
  <si>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</si>
  <si>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</si>
  <si>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</si>
  <si>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</si>
  <si>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</si>
  <si>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</si>
  <si>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</si>
  <si>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</si>
  <si>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</si>
  <si>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</si>
  <si>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</si>
  <si>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</si>
  <si>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</si>
  <si>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</si>
  <si>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</si>
  <si>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</si>
  <si>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</si>
  <si>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</si>
  <si>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</si>
  <si>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</si>
  <si>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</si>
  <si>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</si>
  <si>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</si>
  <si>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</si>
  <si>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</si>
  <si>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</si>
  <si>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</si>
  <si>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</si>
  <si>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</si>
  <si>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</si>
  <si>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</si>
  <si>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</si>
  <si>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</si>
  <si>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</si>
  <si>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</si>
  <si>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</si>
  <si>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</si>
  <si>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</si>
  <si>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</si>
  <si>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</si>
  <si>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</si>
  <si>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</si>
  <si>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</si>
  <si>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</si>
  <si>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</si>
  <si>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</si>
  <si>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</si>
  <si>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</si>
  <si>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</si>
  <si>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</si>
  <si>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</si>
  <si>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</si>
  <si>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</si>
  <si>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</si>
  <si>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</si>
  <si>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</si>
  <si>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</si>
  <si>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</si>
  <si>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</si>
  <si>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</si>
  <si>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</si>
  <si>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</si>
  <si>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</si>
  <si>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</si>
  <si>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</si>
  <si>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</si>
  <si>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</si>
  <si>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</si>
  <si>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</si>
  <si>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</si>
  <si>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</si>
  <si>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</si>
  <si>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</si>
  <si>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</si>
  <si>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</si>
  <si>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</si>
  <si>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</si>
  <si>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</si>
  <si>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</si>
  <si>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</si>
  <si>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</si>
  <si>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</si>
  <si>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</si>
  <si>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</si>
  <si>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</si>
  <si>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</si>
  <si>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</si>
  <si>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</si>
  <si>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</si>
  <si>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</si>
  <si>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</si>
  <si>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</si>
  <si>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</si>
  <si>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</si>
  <si>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</si>
  <si>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</si>
  <si>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</si>
  <si>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</si>
  <si>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</si>
  <si>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</si>
  <si>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</si>
  <si>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</si>
  <si>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</si>
  <si>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</si>
  <si>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</si>
  <si>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</si>
  <si>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</si>
  <si>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</si>
  <si>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</si>
  <si>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</si>
  <si>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</si>
  <si>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</si>
  <si>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</si>
  <si>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</si>
  <si>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</si>
  <si>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</si>
  <si>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</si>
  <si>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</si>
  <si>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</si>
  <si>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</si>
  <si>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</si>
  <si>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</si>
  <si>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</si>
  <si>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</si>
  <si>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</si>
  <si>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</si>
  <si>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</si>
  <si>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</si>
  <si>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</si>
  <si>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</si>
  <si>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</si>
  <si>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</si>
  <si>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</si>
  <si>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</si>
  <si>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</si>
  <si>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</si>
  <si>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</si>
  <si>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</si>
  <si>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</si>
  <si>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</si>
  <si>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</si>
  <si>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</si>
  <si>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</si>
  <si>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</si>
  <si>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</si>
  <si>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</si>
  <si>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</si>
  <si>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</si>
  <si>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</si>
  <si>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</si>
  <si>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</si>
  <si>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</si>
  <si>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</si>
  <si>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</si>
  <si>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</si>
  <si>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</si>
  <si>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</si>
  <si>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</si>
  <si>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</si>
  <si>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</si>
  <si>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</si>
  <si>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</si>
  <si>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</si>
  <si>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</si>
  <si>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</si>
  <si>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</si>
  <si>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</si>
  <si>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</si>
  <si>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</si>
  <si>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</si>
  <si>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</si>
  <si>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</si>
  <si>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</si>
  <si>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</si>
  <si>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</si>
  <si>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</si>
  <si>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</si>
  <si>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</si>
  <si>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</si>
  <si>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</si>
  <si>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</si>
  <si>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</si>
  <si>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</si>
  <si>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</si>
  <si>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</si>
  <si>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</si>
  <si>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</si>
  <si>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</si>
  <si>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</si>
  <si>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</si>
  <si>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</si>
  <si>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</si>
  <si>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</si>
  <si>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</si>
  <si>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</si>
  <si>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</si>
  <si>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</si>
  <si>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</si>
  <si>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</si>
  <si>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</si>
  <si>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</si>
  <si>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</si>
  <si>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</si>
  <si>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</si>
  <si>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</si>
  <si>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</si>
  <si>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</si>
  <si>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</si>
  <si>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</si>
  <si>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</si>
  <si>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</si>
  <si>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</si>
  <si>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</si>
  <si>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</si>
  <si>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</si>
  <si>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</si>
  <si>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</si>
  <si>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</si>
  <si>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</si>
  <si>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</si>
  <si>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</si>
  <si>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</si>
  <si>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</si>
  <si>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</si>
  <si>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</si>
  <si>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</si>
  <si>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</si>
  <si>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</si>
  <si>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</si>
  <si>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</si>
  <si>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</si>
  <si>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</si>
  <si>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</si>
  <si>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</si>
  <si>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</si>
  <si>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</si>
  <si>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</si>
  <si>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</si>
  <si>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</si>
  <si>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</si>
  <si>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</si>
  <si>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</si>
  <si>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</si>
  <si>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</si>
  <si>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</si>
  <si>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</si>
  <si>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</si>
  <si>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</si>
  <si>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</si>
  <si>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</si>
  <si>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</si>
  <si>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</si>
  <si>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</si>
  <si>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</si>
  <si>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</si>
  <si>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</si>
  <si>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</si>
  <si>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</si>
  <si>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</si>
  <si>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</si>
  <si>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</si>
  <si>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</si>
  <si>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</si>
  <si>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</si>
  <si>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</si>
  <si>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</si>
  <si>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</si>
  <si>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</si>
  <si>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</si>
  <si>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</si>
  <si>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</si>
  <si>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</si>
  <si>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</si>
  <si>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</si>
  <si>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</si>
  <si>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</si>
  <si>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</si>
  <si>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</si>
  <si>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</si>
  <si>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</si>
  <si>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</si>
  <si>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</si>
  <si>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</si>
  <si>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</si>
  <si>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</si>
  <si>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</si>
  <si>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</si>
  <si>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</si>
  <si>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</si>
  <si>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</si>
  <si>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</si>
  <si>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</si>
  <si>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</si>
  <si>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</si>
  <si>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</si>
  <si>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</si>
  <si>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</si>
  <si>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</si>
  <si>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</si>
  <si>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</si>
  <si>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</si>
  <si>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</si>
  <si>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</si>
  <si>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</si>
  <si>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</si>
  <si>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</si>
  <si>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</si>
  <si>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</si>
  <si>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</si>
  <si>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</si>
  <si>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</si>
  <si>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</si>
  <si>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</si>
  <si>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</si>
  <si>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</si>
  <si>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</si>
  <si>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</si>
  <si>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</si>
  <si>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</si>
  <si>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</si>
  <si>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</si>
  <si>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</si>
  <si>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</si>
  <si>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</si>
  <si>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</si>
  <si>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</si>
  <si>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</si>
  <si>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</si>
  <si>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</si>
  <si>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</si>
  <si>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</si>
  <si>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</si>
  <si>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</si>
  <si>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</si>
  <si>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</si>
  <si>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</si>
  <si>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</si>
  <si>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</si>
  <si>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</si>
  <si>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</si>
  <si>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</si>
  <si>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</si>
  <si>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</si>
  <si>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</si>
  <si>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</si>
  <si>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</si>
  <si>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</si>
  <si>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</si>
  <si>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</si>
  <si>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</si>
  <si>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</si>
  <si>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</si>
  <si>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</si>
  <si>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</si>
  <si>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</si>
  <si>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</si>
  <si>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</si>
  <si>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</si>
  <si>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</si>
  <si>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</si>
  <si>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</si>
  <si>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</si>
  <si>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</si>
  <si>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</si>
  <si>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</si>
  <si>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</si>
  <si>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</si>
  <si>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</si>
  <si>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</si>
  <si>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</si>
  <si>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</si>
  <si>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</si>
  <si>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</si>
  <si>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</si>
  <si>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</si>
  <si>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</si>
  <si>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</si>
  <si>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</si>
  <si>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</si>
  <si>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</si>
  <si>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</si>
  <si>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</si>
  <si>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</si>
  <si>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</si>
  <si>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</si>
  <si>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</si>
  <si>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</si>
  <si>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</si>
  <si>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</si>
  <si>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</si>
  <si>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</si>
  <si>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</si>
  <si>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</si>
  <si>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</si>
  <si>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</si>
  <si>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</si>
  <si>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</si>
  <si>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</si>
  <si>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</si>
  <si>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</si>
  <si>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</si>
  <si>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</si>
  <si>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</si>
  <si>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</si>
  <si>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</si>
  <si>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</si>
  <si>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</si>
  <si>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</si>
  <si>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</si>
  <si>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</si>
  <si>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</si>
  <si>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</si>
  <si>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</si>
  <si>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</si>
  <si>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</si>
  <si>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</si>
  <si>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</si>
  <si>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</si>
  <si>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</si>
  <si>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</si>
  <si>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</si>
  <si>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</si>
  <si>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</si>
  <si>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</si>
  <si>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</si>
  <si>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</si>
  <si>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</si>
  <si>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</si>
  <si>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</si>
  <si>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</si>
  <si>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</si>
  <si>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</si>
  <si>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</si>
  <si>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</si>
  <si>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</si>
  <si>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</si>
  <si>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</si>
  <si>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</si>
  <si>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</si>
  <si>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</si>
  <si>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</si>
  <si>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</si>
  <si>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</si>
  <si>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</si>
  <si>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</si>
  <si>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</si>
  <si>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</si>
  <si>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</si>
  <si>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</si>
  <si>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</si>
  <si>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</si>
  <si>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</si>
  <si>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</si>
  <si>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</si>
  <si>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</si>
  <si>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</si>
  <si>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</si>
  <si>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</si>
  <si>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</si>
  <si>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</si>
  <si>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</si>
  <si>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</si>
  <si>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</si>
  <si>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</si>
  <si>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</si>
  <si>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</si>
  <si>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</si>
  <si>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</si>
  <si>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</si>
  <si>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</si>
  <si>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</si>
  <si>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</si>
  <si>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</si>
  <si>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</si>
  <si>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</si>
  <si>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</si>
  <si>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</si>
  <si>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</si>
  <si>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</si>
  <si>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</si>
  <si>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</si>
  <si>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</si>
  <si>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</si>
  <si>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</si>
  <si>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</si>
  <si>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</si>
  <si>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</si>
  <si>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</si>
  <si>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</si>
  <si>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</si>
  <si>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</si>
  <si>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</si>
  <si>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</si>
  <si>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</si>
  <si>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</si>
  <si>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</si>
  <si>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</si>
  <si>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</si>
  <si>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</si>
  <si>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</si>
  <si>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</si>
  <si>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</si>
  <si>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</si>
  <si>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</si>
  <si>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</si>
  <si>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</si>
  <si>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</si>
  <si>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</si>
  <si>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</si>
  <si>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</si>
  <si>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</si>
  <si>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</si>
  <si>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</si>
  <si>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</si>
  <si>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</si>
  <si>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</si>
  <si>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</si>
  <si>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</si>
  <si>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</si>
  <si>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</si>
  <si>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</si>
  <si>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</si>
  <si>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</si>
  <si>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</si>
  <si>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</si>
  <si>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</si>
  <si>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</si>
  <si>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</si>
  <si>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</si>
  <si>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</si>
  <si>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</si>
  <si>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</si>
  <si>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</si>
  <si>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</si>
  <si>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</si>
  <si>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</si>
  <si>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</si>
  <si>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</si>
  <si>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</si>
  <si>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</si>
  <si>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</si>
  <si>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</si>
  <si>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</si>
  <si>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</si>
  <si>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</si>
  <si>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</si>
  <si>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</si>
  <si>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</si>
  <si>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</si>
  <si>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</si>
  <si>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</si>
  <si>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</si>
  <si>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</si>
  <si>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</si>
  <si>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</si>
  <si>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</si>
  <si>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</si>
  <si>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</si>
  <si>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</si>
  <si>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</si>
  <si>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</si>
  <si>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</si>
  <si>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</si>
  <si>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</si>
  <si>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</si>
  <si>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</si>
  <si>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</si>
  <si>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</si>
  <si>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</si>
  <si>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</si>
  <si>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</si>
  <si>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</si>
  <si>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</si>
  <si>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</si>
  <si>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</si>
  <si>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</si>
  <si>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</si>
  <si>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</si>
  <si>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</si>
  <si>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</si>
  <si>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</si>
  <si>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</si>
  <si>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</si>
  <si>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</si>
  <si>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</si>
  <si>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</si>
  <si>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</si>
  <si>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</si>
  <si>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</si>
  <si>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</si>
  <si>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</si>
  <si>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</si>
  <si>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</si>
  <si>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</si>
  <si>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</si>
  <si>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</si>
  <si>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</si>
  <si>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</si>
  <si>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</si>
  <si>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</si>
  <si>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</si>
  <si>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</si>
  <si>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</si>
  <si>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</si>
  <si>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</si>
  <si>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</si>
  <si>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</si>
  <si>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</si>
  <si>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</si>
  <si>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</si>
  <si>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</si>
  <si>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</si>
  <si>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</si>
  <si>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</si>
  <si>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</si>
  <si>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</si>
  <si>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</si>
  <si>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</si>
  <si>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</si>
  <si>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</si>
  <si>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</si>
  <si>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</si>
  <si>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</si>
  <si>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</si>
  <si>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</si>
  <si>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</si>
  <si>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</si>
  <si>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</si>
  <si>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</si>
  <si>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</si>
  <si>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</si>
  <si>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</si>
  <si>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</si>
  <si>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</si>
  <si>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</si>
  <si>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</si>
  <si>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</si>
  <si>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</si>
  <si>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</si>
  <si>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</si>
  <si>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</si>
  <si>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</si>
  <si>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</si>
  <si>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</si>
  <si>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</si>
  <si>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</si>
  <si>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</si>
  <si>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</si>
  <si>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</si>
  <si>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</si>
  <si>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</si>
  <si>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</si>
  <si>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</si>
  <si>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</si>
  <si>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</si>
  <si>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</si>
  <si>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</si>
  <si>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</si>
  <si>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</si>
  <si>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</si>
  <si>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</si>
  <si>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</si>
  <si>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</si>
  <si>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</si>
  <si>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</si>
  <si>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</si>
  <si>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</si>
  <si>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</si>
  <si>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</si>
  <si>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</si>
  <si>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</si>
  <si>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</si>
  <si>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</si>
  <si>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</si>
  <si>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</si>
  <si>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</si>
  <si>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</si>
  <si>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</si>
  <si>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</si>
  <si>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</si>
  <si>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</si>
  <si>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</si>
  <si>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</si>
  <si>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</si>
  <si>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</si>
  <si>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</si>
  <si>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</si>
  <si>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</si>
  <si>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</si>
  <si>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</si>
  <si>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</si>
  <si>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</si>
  <si>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</si>
  <si>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</si>
  <si>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</si>
  <si>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</si>
  <si>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</si>
  <si>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</si>
  <si>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</si>
  <si>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</si>
  <si>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</si>
  <si>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</si>
  <si>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</si>
  <si>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</si>
  <si>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</si>
  <si>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</si>
  <si>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</si>
  <si>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</si>
  <si>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</si>
  <si>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</si>
  <si>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</si>
  <si>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</si>
  <si>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</si>
  <si>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</si>
  <si>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</si>
  <si>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</si>
  <si>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</si>
  <si>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</si>
  <si>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</si>
  <si>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</si>
  <si>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</si>
  <si>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</si>
  <si>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</si>
  <si>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</si>
  <si>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</si>
  <si>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</si>
  <si>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</si>
  <si>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</si>
  <si>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</si>
  <si>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</si>
  <si>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</si>
  <si>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</si>
  <si>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</si>
  <si>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</si>
  <si>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</si>
  <si>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</si>
  <si>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</si>
  <si>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</si>
  <si>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</si>
  <si>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</si>
  <si>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</si>
  <si>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</si>
  <si>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</si>
  <si>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</si>
  <si>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</si>
  <si>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</si>
  <si>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</si>
  <si>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</si>
  <si>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</si>
  <si>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</si>
  <si>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</si>
  <si>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</si>
  <si>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</si>
  <si>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</si>
  <si>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</si>
  <si>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</si>
  <si>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</si>
  <si>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</si>
  <si>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</si>
  <si>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</si>
  <si>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</si>
  <si>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</si>
  <si>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</si>
  <si>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</si>
  <si>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</si>
  <si>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</si>
  <si>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</si>
  <si>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</si>
  <si>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</si>
  <si>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</si>
  <si>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</si>
  <si>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</si>
  <si>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</si>
  <si>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</si>
  <si>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</si>
  <si>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</si>
  <si>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</si>
  <si>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</si>
  <si>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</si>
  <si>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</si>
  <si>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</si>
  <si>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</si>
  <si>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</si>
  <si>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</si>
  <si>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</si>
  <si>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</si>
  <si>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</si>
  <si>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</si>
  <si>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</si>
  <si>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</si>
  <si>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</si>
  <si>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</si>
  <si>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</si>
  <si>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</si>
  <si>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</si>
  <si>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</si>
  <si>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</si>
  <si>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</si>
  <si>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</si>
  <si>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</si>
  <si>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</si>
  <si>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</si>
  <si>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</si>
  <si>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</si>
  <si>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</si>
  <si>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</si>
  <si>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</si>
  <si>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</si>
  <si>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</si>
  <si>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</si>
  <si>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</si>
  <si>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</si>
  <si>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</si>
  <si>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</si>
  <si>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</si>
  <si>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</si>
  <si>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</si>
  <si>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</si>
  <si>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</si>
  <si>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</si>
  <si>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</si>
  <si>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</si>
  <si>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</si>
  <si>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</si>
  <si>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</si>
  <si>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</si>
  <si>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</si>
  <si>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</si>
  <si>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</si>
  <si>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</si>
  <si>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</si>
  <si>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</si>
  <si>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</si>
  <si>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</si>
  <si>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</si>
  <si>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</si>
  <si>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</si>
  <si>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</si>
  <si>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</si>
  <si>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</si>
  <si>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</si>
  <si>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</si>
  <si>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</si>
  <si>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</si>
  <si>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</si>
  <si>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</si>
  <si>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</si>
  <si>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</si>
  <si>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</si>
  <si>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</si>
  <si>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</si>
  <si>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</si>
  <si>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</si>
  <si>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</si>
  <si>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</si>
  <si>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</si>
  <si>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</si>
  <si>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</si>
  <si>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</si>
  <si>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</si>
  <si>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</si>
  <si>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</si>
  <si>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</si>
  <si>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</si>
  <si>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</si>
  <si>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</si>
  <si>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</si>
  <si>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</si>
  <si>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</si>
  <si>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</si>
  <si>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</si>
  <si>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</si>
  <si>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</si>
  <si>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</si>
  <si>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</si>
  <si>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</si>
  <si>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</si>
  <si>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</si>
  <si>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</si>
  <si>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</si>
  <si>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</si>
  <si>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</si>
  <si>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</si>
  <si>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</si>
  <si>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</si>
  <si>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</si>
  <si>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</si>
  <si>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</si>
  <si>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</si>
  <si>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</si>
  <si>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</si>
  <si>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</si>
  <si>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</si>
  <si>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</si>
  <si>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</si>
  <si>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</si>
  <si>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</si>
  <si>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</si>
  <si>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</si>
  <si>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</si>
  <si>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</si>
  <si>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</si>
  <si>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</si>
  <si>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</si>
  <si>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</si>
  <si>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</si>
  <si>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</si>
  <si>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</si>
  <si>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</si>
  <si>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</si>
  <si>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</si>
  <si>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</si>
  <si>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</si>
  <si>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</si>
  <si>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</si>
  <si>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</si>
  <si>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</si>
  <si>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</si>
  <si>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</si>
  <si>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</si>
  <si>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</si>
  <si>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</si>
  <si>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</si>
  <si>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</si>
  <si>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</si>
  <si>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</si>
  <si>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</si>
  <si>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</si>
  <si>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</si>
  <si>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</si>
  <si>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</si>
  <si>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</si>
  <si>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</si>
  <si>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</si>
  <si>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</si>
  <si>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</si>
  <si>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</si>
  <si>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</si>
  <si>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</si>
  <si>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</si>
  <si>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</si>
  <si>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</si>
  <si>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</si>
  <si>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</si>
  <si>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</si>
  <si>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</si>
  <si>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</si>
  <si>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</si>
  <si>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</si>
  <si>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</si>
  <si>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</si>
  <si>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</si>
  <si>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</si>
  <si>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</si>
  <si>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</si>
  <si>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</si>
  <si>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</si>
  <si>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</si>
  <si>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</si>
  <si>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</si>
  <si>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</si>
  <si>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</si>
  <si>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</si>
  <si>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</si>
  <si>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</si>
  <si>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</si>
  <si>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</si>
  <si>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</si>
  <si>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</si>
  <si>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</si>
  <si>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</si>
  <si>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</si>
  <si>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</si>
  <si>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</si>
  <si>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</si>
  <si>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</si>
  <si>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</si>
  <si>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</si>
  <si>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</si>
  <si>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</si>
  <si>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</si>
  <si>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</si>
  <si>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</si>
  <si>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</si>
  <si>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</si>
  <si>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</si>
  <si>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</si>
  <si>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</si>
  <si>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</si>
  <si>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</si>
  <si>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</si>
  <si>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</si>
  <si>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</si>
  <si>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</si>
  <si>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</si>
  <si>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</si>
  <si>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</si>
  <si>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</si>
  <si>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</si>
  <si>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</si>
  <si>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</si>
  <si>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</si>
  <si>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</si>
  <si>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</si>
  <si>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</si>
  <si>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</si>
  <si>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</si>
  <si>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</si>
  <si>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</si>
  <si>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</si>
  <si>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</si>
  <si>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</si>
  <si>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</si>
  <si>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</si>
  <si>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</si>
  <si>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</si>
  <si>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</si>
  <si>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</si>
  <si>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</si>
  <si>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</si>
  <si>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</si>
  <si>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</si>
  <si>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</si>
  <si>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</si>
  <si>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</si>
  <si>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</si>
  <si>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</si>
  <si>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</si>
  <si>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</si>
  <si>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</si>
  <si>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</si>
  <si>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</si>
  <si>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</si>
  <si>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</si>
  <si>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</si>
  <si>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</si>
  <si>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</si>
  <si>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</si>
  <si>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</si>
  <si>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</si>
  <si>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</si>
  <si>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</si>
  <si>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</si>
  <si>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</si>
  <si>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</si>
  <si>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</si>
  <si>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</si>
  <si>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</si>
  <si>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</si>
  <si>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</si>
  <si>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</si>
  <si>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</si>
  <si>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</si>
  <si>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</si>
  <si>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</si>
  <si>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</si>
  <si>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</si>
  <si>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</si>
  <si>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</si>
  <si>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</si>
  <si>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</si>
  <si>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</si>
  <si>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</si>
  <si>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</si>
  <si>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</si>
  <si>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</si>
  <si>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</si>
  <si>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</si>
  <si>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</si>
  <si>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</si>
  <si>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</si>
  <si>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</si>
  <si>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</si>
  <si>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</si>
  <si>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</si>
  <si>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</si>
  <si>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</si>
  <si>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</si>
  <si>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</si>
  <si>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</si>
  <si>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</si>
  <si>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</si>
  <si>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</si>
  <si>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</si>
  <si>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</si>
  <si>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</si>
  <si>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</si>
  <si>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</si>
  <si>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</si>
  <si>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</si>
  <si>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</si>
  <si>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</si>
  <si>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</si>
  <si>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</si>
  <si>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</si>
  <si>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</si>
  <si>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</si>
  <si>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</si>
  <si>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</si>
  <si>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</si>
  <si>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</si>
  <si>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</si>
  <si>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</si>
  <si>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</si>
  <si>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</si>
  <si>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</si>
  <si>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</si>
  <si>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</si>
  <si>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</si>
  <si>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</si>
  <si>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</si>
  <si>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</si>
  <si>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</si>
  <si>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</si>
  <si>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</si>
  <si>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</si>
  <si>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</si>
  <si>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</si>
  <si>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</si>
  <si>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</si>
  <si>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</si>
  <si>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</si>
  <si>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</si>
  <si>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</si>
  <si>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</si>
  <si>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</si>
  <si>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</si>
  <si>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</si>
  <si>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</si>
  <si>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</si>
  <si>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</si>
  <si>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</si>
  <si>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</si>
  <si>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</si>
  <si>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</si>
  <si>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</si>
  <si>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</si>
  <si>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</si>
  <si>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</si>
  <si>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</si>
  <si>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</si>
  <si>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</si>
  <si>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</si>
  <si>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</si>
  <si>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</si>
  <si>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</si>
  <si>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</si>
  <si>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</si>
  <si>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</si>
  <si>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</si>
  <si>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</si>
  <si>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</si>
  <si>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</si>
  <si>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</si>
  <si>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</si>
  <si>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</si>
  <si>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</si>
  <si>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</si>
  <si>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</si>
  <si>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</si>
  <si>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</si>
  <si>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</si>
  <si>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</si>
  <si>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</si>
  <si>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</si>
  <si>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</si>
  <si>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</si>
  <si>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</si>
  <si>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</si>
  <si>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</si>
  <si>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</si>
  <si>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</si>
  <si>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</si>
  <si>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</si>
  <si>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</si>
  <si>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</si>
  <si>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</si>
  <si>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</si>
  <si>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</si>
  <si>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</si>
  <si>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</si>
  <si>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</si>
  <si>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</si>
  <si>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</si>
  <si>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</si>
  <si>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</si>
  <si>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</si>
  <si>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</si>
  <si>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</si>
  <si>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</si>
  <si>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</si>
  <si>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</si>
  <si>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</si>
  <si>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</si>
  <si>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</si>
  <si>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</si>
  <si>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</si>
  <si>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</si>
  <si>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</si>
  <si>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</si>
  <si>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</si>
  <si>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</si>
  <si>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</si>
  <si>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</si>
  <si>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</si>
  <si>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</si>
  <si>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</si>
  <si>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</si>
  <si>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</si>
  <si>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</si>
  <si>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</si>
  <si>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</si>
  <si>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</si>
  <si>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</si>
  <si>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</si>
  <si>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</si>
  <si>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</si>
  <si>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</si>
  <si>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</si>
  <si>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</si>
  <si>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</si>
  <si>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</si>
  <si>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</si>
  <si>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</si>
  <si>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</si>
  <si>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</si>
  <si>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</si>
  <si>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</si>
  <si>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</si>
  <si>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</si>
  <si>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</si>
  <si>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</si>
  <si>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</si>
  <si>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</si>
  <si>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</si>
  <si>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</si>
  <si>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</si>
  <si>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</si>
  <si>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</si>
  <si>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</si>
  <si>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</si>
  <si>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</si>
  <si>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</si>
  <si>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</si>
  <si>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</si>
  <si>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</si>
  <si>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</si>
  <si>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</si>
  <si>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</si>
  <si>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</si>
  <si>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</si>
  <si>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</si>
  <si>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</si>
  <si>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</si>
  <si>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</si>
  <si>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</si>
  <si>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</si>
  <si>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</si>
  <si>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</si>
  <si>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</si>
  <si>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</si>
  <si>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</si>
  <si>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</si>
  <si>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</si>
  <si>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</si>
  <si>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</si>
  <si>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</si>
  <si>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</si>
  <si>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</si>
  <si>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</si>
  <si>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</si>
  <si>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</si>
  <si>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</si>
  <si>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</si>
  <si>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</si>
  <si>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</si>
  <si>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</si>
  <si>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</si>
  <si>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</si>
  <si>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</si>
  <si>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</si>
  <si>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</si>
  <si>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</si>
  <si>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</si>
  <si>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</si>
  <si>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</si>
  <si>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</si>
  <si>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</si>
  <si>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</si>
  <si>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</si>
  <si>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</si>
  <si>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</si>
  <si>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</si>
  <si>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</si>
  <si>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</si>
  <si>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</si>
  <si>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</si>
  <si>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</si>
  <si>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</si>
  <si>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</si>
  <si>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</si>
  <si>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</si>
  <si>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</si>
  <si>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</si>
  <si>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</si>
  <si>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</si>
  <si>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</si>
  <si>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</si>
  <si>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</si>
  <si>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</si>
  <si>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</si>
  <si>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</si>
  <si>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</si>
  <si>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</si>
  <si>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</si>
  <si>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</si>
  <si>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</si>
  <si>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</si>
  <si>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</si>
  <si>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</si>
  <si>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</si>
  <si>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</si>
  <si>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</si>
  <si>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</si>
  <si>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</si>
  <si>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</si>
  <si>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</si>
  <si>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</si>
  <si>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</si>
  <si>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</si>
  <si>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</si>
  <si>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</si>
  <si>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</si>
  <si>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</si>
  <si>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</si>
  <si>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</si>
  <si>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</si>
  <si>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</si>
  <si>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</si>
  <si>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</si>
  <si>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</si>
  <si>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</si>
  <si>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</si>
  <si>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</si>
  <si>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</si>
  <si>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</si>
  <si>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</si>
  <si>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</si>
  <si>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</si>
  <si>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</si>
  <si>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</si>
  <si>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</si>
  <si>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</si>
  <si>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</si>
  <si>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</si>
  <si>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</si>
  <si>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</si>
  <si>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</si>
  <si>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</si>
  <si>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</si>
  <si>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</si>
  <si>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</si>
  <si>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</si>
  <si>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</si>
  <si>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</si>
  <si>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</si>
  <si>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</si>
  <si>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</si>
  <si>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</si>
  <si>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</si>
  <si>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</si>
  <si>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</si>
  <si>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</si>
  <si>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</si>
  <si>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</si>
  <si>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</si>
  <si>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</si>
  <si>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</si>
  <si>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</si>
  <si>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</si>
  <si>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</si>
  <si>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</si>
  <si>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</si>
  <si>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</si>
  <si>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</si>
  <si>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</si>
  <si>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</si>
  <si>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</si>
  <si>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</si>
  <si>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</si>
  <si>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</si>
  <si>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</si>
  <si>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</si>
  <si>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</si>
  <si>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</si>
  <si>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</si>
  <si>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</si>
  <si>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</si>
  <si>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</si>
  <si>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</si>
  <si>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</si>
  <si>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</si>
  <si>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</si>
  <si>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</si>
  <si>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</si>
  <si>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</si>
  <si>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</si>
  <si>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</si>
  <si>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</si>
  <si>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</si>
  <si>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</si>
  <si>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</si>
  <si>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</si>
  <si>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</si>
  <si>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</si>
  <si>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</si>
  <si>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</si>
  <si>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</si>
  <si>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</si>
  <si>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</si>
  <si>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</si>
  <si>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</si>
  <si>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</si>
  <si>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</si>
  <si>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</si>
  <si>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</si>
  <si>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</si>
  <si>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</si>
  <si>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</si>
  <si>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</si>
  <si>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</si>
  <si>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</si>
  <si>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</si>
  <si>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</si>
  <si>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</si>
  <si>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</si>
  <si>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</si>
  <si>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</si>
  <si>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</si>
  <si>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</si>
  <si>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</si>
  <si>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</si>
  <si>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</si>
  <si>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</si>
  <si>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</si>
  <si>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</si>
  <si>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</si>
  <si>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</si>
  <si>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</si>
  <si>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</si>
  <si>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</si>
  <si>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</si>
  <si>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</si>
  <si>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</si>
  <si>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</si>
  <si>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</si>
  <si>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</si>
  <si>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</si>
  <si>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</si>
  <si>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</si>
  <si>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</si>
  <si>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</si>
  <si>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</si>
  <si>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</si>
  <si>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</si>
  <si>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</si>
  <si>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</si>
  <si>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</si>
  <si>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</si>
  <si>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</si>
  <si>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</si>
  <si>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</si>
  <si>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</si>
  <si>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</si>
  <si>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</si>
  <si>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</si>
  <si>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</si>
  <si>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</si>
  <si>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</si>
  <si>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</si>
  <si>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</si>
  <si>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</si>
  <si>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</si>
  <si>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</si>
  <si>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</si>
  <si>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</si>
  <si>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</si>
  <si>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</si>
  <si>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</si>
  <si>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</si>
  <si>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</si>
  <si>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</si>
  <si>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</si>
  <si>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</si>
  <si>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</si>
  <si>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</si>
  <si>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</si>
  <si>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</si>
  <si>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</si>
  <si>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</si>
  <si>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</si>
  <si>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</si>
  <si>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</si>
  <si>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</si>
  <si>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</si>
  <si>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</si>
  <si>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</si>
  <si>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</si>
  <si>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</si>
  <si>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</si>
  <si>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</si>
  <si>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</si>
  <si>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</si>
  <si>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</si>
  <si>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</si>
  <si>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</si>
  <si>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</si>
  <si>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</si>
  <si>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</si>
  <si>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</si>
  <si>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</si>
  <si>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</si>
  <si>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</si>
  <si>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</si>
  <si>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</si>
  <si>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</si>
  <si>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</si>
  <si>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</si>
  <si>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</si>
  <si>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</si>
  <si>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</si>
  <si>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</si>
  <si>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</si>
  <si>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</si>
  <si>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</si>
  <si>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</si>
  <si>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</si>
  <si>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</si>
  <si>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</si>
  <si>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</si>
  <si>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</si>
  <si>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</si>
  <si>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</si>
  <si>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</si>
  <si>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</si>
  <si>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</si>
  <si>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</si>
  <si>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</si>
  <si>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</si>
  <si>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</si>
  <si>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</si>
  <si>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</si>
  <si>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</si>
  <si>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</si>
  <si>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</si>
  <si>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</si>
  <si>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</si>
  <si>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</si>
  <si>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</si>
  <si>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</si>
  <si>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</si>
  <si>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</si>
  <si>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</si>
  <si>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</si>
  <si>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</si>
  <si>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</si>
  <si>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</si>
  <si>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</si>
  <si>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</si>
  <si>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</si>
  <si>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</si>
  <si>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</si>
  <si>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</si>
  <si>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</si>
  <si>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</si>
  <si>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</si>
  <si>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</si>
  <si>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</si>
  <si>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</si>
  <si>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</si>
  <si>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</si>
  <si>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</si>
  <si>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</si>
  <si>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</si>
  <si>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</si>
  <si>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</si>
  <si>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</si>
  <si>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</si>
  <si>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</si>
  <si>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</si>
  <si>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</si>
  <si>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</si>
  <si>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</si>
  <si>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</si>
  <si>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</si>
  <si>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</si>
  <si>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</si>
  <si>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</si>
  <si>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</si>
  <si>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</si>
  <si>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</si>
  <si>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</si>
  <si>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</si>
  <si>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</si>
  <si>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</si>
  <si>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</si>
  <si>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</si>
  <si>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</si>
  <si>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</si>
  <si>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</si>
  <si>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</si>
  <si>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</si>
  <si>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</si>
  <si>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</si>
  <si>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</si>
  <si>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</si>
  <si>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</si>
  <si>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</si>
  <si>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</si>
  <si>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</si>
  <si>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</si>
  <si>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</si>
  <si>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</si>
  <si>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</si>
  <si>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</si>
  <si>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</si>
  <si>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</si>
  <si>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</si>
  <si>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</si>
  <si>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</si>
  <si>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</si>
  <si>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</si>
  <si>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</si>
  <si>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</si>
  <si>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</si>
  <si>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</si>
  <si>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</si>
  <si>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</si>
  <si>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</si>
  <si>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</si>
  <si>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</si>
  <si>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</si>
  <si>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</si>
  <si>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</si>
  <si>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</si>
  <si>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</si>
  <si>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</si>
  <si>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</si>
  <si>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</si>
  <si>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</si>
  <si>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</si>
  <si>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</si>
  <si>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</si>
  <si>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</si>
  <si>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</si>
  <si>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</si>
  <si>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</si>
  <si>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</si>
  <si>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</si>
  <si>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</si>
  <si>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</si>
  <si>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</si>
  <si>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</si>
  <si>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</si>
  <si>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</si>
  <si>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</si>
  <si>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</si>
  <si>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</si>
  <si>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</si>
  <si>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</si>
  <si>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</si>
  <si>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</si>
  <si>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</si>
  <si>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</si>
  <si>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</si>
  <si>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</si>
  <si>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</si>
  <si>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</si>
  <si>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</si>
  <si>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</si>
  <si>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</si>
  <si>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</si>
  <si>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</si>
  <si>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</si>
  <si>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</si>
  <si>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</si>
  <si>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</si>
  <si>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</si>
  <si>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</si>
  <si>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</si>
  <si>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</si>
  <si>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</si>
  <si>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</si>
  <si>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</si>
  <si>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</si>
  <si>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</si>
  <si>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</si>
  <si>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</si>
  <si>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</si>
  <si>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</si>
  <si>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</si>
  <si>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</si>
  <si>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</si>
  <si>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</si>
  <si>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</si>
  <si>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</si>
  <si>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</si>
  <si>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</si>
  <si>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</si>
  <si>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</si>
  <si>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</si>
  <si>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</si>
  <si>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</si>
  <si>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</si>
  <si>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</si>
  <si>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</si>
  <si>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</si>
  <si>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</si>
  <si>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</si>
  <si>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</si>
  <si>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</si>
  <si>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</si>
  <si>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</si>
  <si>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</si>
  <si>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</si>
  <si>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</si>
  <si>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</si>
  <si>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</si>
  <si>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</si>
  <si>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</si>
  <si>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</si>
  <si>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</si>
  <si>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</si>
  <si>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</si>
  <si>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</si>
  <si>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</si>
  <si>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</si>
  <si>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</si>
  <si>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</si>
  <si>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</si>
  <si>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</si>
  <si>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</si>
  <si>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</si>
  <si>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</si>
  <si>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</si>
  <si>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</si>
  <si>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</si>
  <si>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</si>
  <si>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</si>
  <si>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</si>
  <si>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</si>
  <si>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</si>
  <si>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</si>
  <si>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</si>
  <si>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</si>
  <si>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</si>
  <si>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</si>
  <si>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</si>
  <si>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</si>
  <si>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</si>
  <si>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</si>
  <si>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</si>
  <si>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</si>
  <si>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</si>
  <si>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</si>
  <si>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</si>
  <si>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</si>
  <si>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</si>
  <si>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</si>
  <si>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</si>
  <si>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</si>
  <si>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</si>
  <si>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</si>
  <si>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</si>
  <si>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</si>
  <si>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</si>
  <si>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</si>
  <si>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</si>
  <si>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</si>
  <si>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</si>
  <si>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</si>
  <si>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</si>
  <si>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</si>
  <si>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</si>
  <si>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</si>
  <si>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</si>
  <si>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</si>
  <si>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</si>
  <si>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</si>
  <si>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</si>
  <si>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</si>
  <si>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</si>
  <si>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</si>
  <si>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</si>
  <si>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</si>
  <si>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</si>
  <si>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</si>
  <si>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</si>
  <si>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</si>
  <si>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</si>
  <si>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</si>
  <si>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</si>
  <si>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</si>
  <si>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</si>
  <si>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</si>
  <si>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</si>
  <si>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</si>
  <si>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</si>
  <si>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</si>
  <si>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</si>
  <si>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</si>
  <si>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</si>
  <si>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</si>
  <si>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</si>
  <si>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</si>
  <si>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</si>
  <si>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</si>
  <si>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</si>
  <si>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</si>
  <si>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</si>
  <si>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</si>
  <si>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</si>
  <si>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</si>
  <si>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</si>
  <si>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</si>
  <si>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</si>
  <si>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</si>
  <si>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</si>
  <si>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</si>
  <si>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</si>
  <si>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</si>
  <si>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</si>
  <si>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</si>
  <si>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</si>
  <si>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</si>
  <si>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</si>
  <si>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</si>
  <si>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</si>
  <si>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</si>
  <si>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</si>
  <si>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</si>
  <si>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</si>
  <si>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</si>
  <si>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</si>
  <si>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</si>
  <si>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</si>
  <si>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</si>
  <si>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</si>
  <si>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</si>
  <si>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</si>
  <si>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</si>
  <si>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</si>
  <si>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</si>
  <si>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</si>
  <si>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</si>
  <si>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</si>
  <si>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</si>
  <si>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</si>
  <si>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</si>
  <si>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</si>
  <si>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</si>
  <si>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</si>
  <si>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</si>
  <si>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</si>
  <si>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</si>
  <si>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</si>
  <si>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</si>
  <si>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</si>
  <si>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</si>
  <si>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</si>
  <si>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</si>
  <si>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</si>
  <si>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</si>
  <si>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</si>
  <si>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</si>
  <si>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</si>
  <si>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</si>
  <si>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</si>
  <si>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</si>
  <si>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</si>
  <si>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</si>
  <si>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</si>
  <si>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</si>
  <si>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</si>
  <si>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</si>
  <si>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</si>
  <si>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</si>
  <si>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</si>
  <si>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</si>
  <si>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</si>
  <si>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</si>
  <si>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</si>
  <si>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</si>
  <si>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</si>
  <si>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</si>
  <si>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</si>
  <si>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</si>
  <si>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</si>
  <si>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</si>
  <si>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</si>
  <si>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</si>
  <si>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</si>
  <si>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</si>
  <si>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</si>
  <si>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</si>
  <si>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</si>
  <si>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</si>
  <si>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</si>
  <si>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</si>
  <si>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</si>
  <si>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</si>
  <si>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</si>
  <si>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</si>
  <si>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</si>
  <si>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</si>
  <si>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</si>
  <si>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</si>
  <si>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</si>
  <si>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</si>
  <si>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</si>
  <si>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</si>
  <si>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</si>
  <si>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</si>
  <si>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</si>
  <si>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</si>
  <si>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</si>
  <si>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</si>
  <si>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</si>
  <si>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</si>
  <si>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</si>
  <si>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</si>
  <si>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</si>
  <si>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</si>
  <si>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</si>
  <si>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</si>
  <si>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</si>
  <si>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</si>
  <si>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</si>
  <si>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</si>
  <si>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</si>
  <si>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</si>
  <si>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</si>
  <si>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</si>
  <si>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</si>
  <si>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</si>
  <si>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</si>
  <si>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</si>
  <si>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</si>
  <si>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</si>
  <si>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</si>
  <si>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</si>
  <si>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</si>
  <si>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</si>
  <si>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</si>
  <si>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</si>
  <si>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</si>
  <si>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</si>
  <si>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</si>
  <si>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</si>
  <si>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</si>
  <si>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</si>
  <si>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</si>
  <si>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</si>
  <si>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</si>
  <si>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</si>
  <si>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</si>
  <si>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</si>
  <si>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</si>
  <si>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</si>
  <si>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</si>
  <si>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</si>
  <si>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</si>
  <si>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</si>
  <si>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</si>
  <si>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</si>
  <si>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</si>
  <si>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</si>
  <si>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</si>
  <si>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</si>
  <si>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</si>
  <si>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</si>
  <si>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</si>
  <si>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</si>
  <si>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</si>
  <si>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</si>
  <si>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</si>
  <si>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</si>
  <si>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</si>
  <si>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</si>
  <si>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</si>
  <si>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</si>
  <si>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</si>
  <si>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</si>
  <si>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</si>
  <si>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</si>
  <si>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</si>
  <si>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</si>
  <si>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</si>
  <si>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</si>
  <si>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</si>
  <si>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</si>
  <si>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</si>
  <si>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</si>
  <si>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</si>
  <si>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</si>
  <si>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</si>
  <si>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</si>
  <si>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</si>
  <si>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</si>
  <si>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</si>
  <si>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</si>
  <si>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</si>
  <si>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</si>
  <si>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</si>
  <si>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</si>
  <si>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</si>
  <si>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</si>
  <si>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</si>
  <si>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</si>
  <si>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</si>
  <si>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</si>
  <si>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</si>
  <si>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</si>
  <si>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</si>
  <si>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</si>
  <si>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</si>
  <si>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</si>
  <si>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</si>
  <si>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</si>
  <si>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</si>
  <si>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</si>
  <si>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</si>
  <si>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</si>
  <si>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</si>
  <si>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</si>
  <si>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</si>
  <si>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</si>
  <si>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</si>
  <si>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</si>
  <si>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</si>
  <si>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</si>
  <si>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</si>
  <si>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</si>
  <si>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</si>
  <si>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</si>
  <si>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</si>
  <si>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</si>
  <si>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</si>
  <si>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</si>
  <si>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</si>
  <si>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</si>
  <si>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</si>
  <si>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</si>
  <si>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</si>
  <si>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</si>
  <si>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</si>
  <si>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</si>
  <si>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</si>
  <si>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</si>
  <si>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</si>
  <si>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</si>
  <si>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</si>
  <si>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</si>
  <si>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</si>
  <si>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</si>
  <si>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</si>
  <si>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</si>
  <si>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</si>
  <si>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</si>
  <si>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</si>
  <si>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</si>
  <si>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</si>
  <si>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</si>
  <si>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</si>
  <si>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</si>
  <si>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</si>
  <si>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</si>
  <si>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</si>
  <si>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</si>
  <si>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</si>
  <si>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</si>
  <si>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</si>
  <si>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</si>
  <si>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</si>
  <si>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</si>
  <si>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</si>
  <si>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</si>
  <si>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</si>
  <si>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</si>
  <si>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</si>
  <si>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</si>
  <si>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</si>
  <si>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</si>
  <si>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</si>
  <si>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</si>
  <si>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</si>
  <si>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</si>
  <si>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</si>
  <si>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</si>
  <si>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</si>
  <si>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</si>
  <si>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</si>
  <si>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</si>
  <si>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</si>
  <si>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</si>
  <si>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</si>
  <si>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</si>
  <si>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</si>
  <si>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</si>
  <si>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</si>
  <si>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</si>
  <si>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</si>
  <si>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</si>
  <si>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</si>
  <si>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</si>
  <si>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</si>
  <si>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</si>
  <si>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</si>
  <si>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</si>
  <si>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</si>
  <si>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</si>
  <si>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</si>
  <si>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</si>
  <si>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</si>
  <si>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</si>
  <si>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</si>
  <si>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</si>
  <si>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</si>
  <si>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</si>
  <si>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</si>
  <si>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</si>
  <si>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</si>
  <si>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</si>
  <si>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</si>
  <si>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</si>
  <si>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</si>
  <si>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</si>
  <si>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</si>
  <si>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</si>
  <si>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</si>
  <si>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</si>
  <si>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</si>
  <si>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</si>
  <si>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</si>
  <si>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</si>
  <si>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</si>
  <si>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</si>
  <si>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</si>
  <si>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</si>
  <si>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</si>
  <si>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</si>
  <si>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</si>
  <si>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</si>
  <si>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</si>
  <si>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</si>
  <si>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</si>
  <si>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</si>
  <si>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</si>
  <si>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</si>
  <si>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</si>
  <si>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</si>
  <si>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</si>
  <si>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</si>
  <si>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</si>
  <si>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</si>
  <si>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</si>
  <si>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</si>
  <si>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</si>
  <si>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</si>
  <si>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</si>
  <si>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</si>
  <si>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</si>
  <si>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</si>
  <si>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</si>
  <si>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</si>
  <si>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</si>
  <si>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</si>
  <si>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</si>
  <si>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</si>
  <si>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</si>
  <si>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</si>
  <si>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</si>
  <si>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</si>
  <si>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</si>
  <si>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</si>
  <si>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</si>
  <si>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</si>
  <si>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</si>
  <si>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</si>
  <si>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</si>
  <si>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</si>
  <si>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</si>
  <si>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</si>
  <si>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</si>
  <si>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</si>
  <si>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</si>
  <si>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</si>
  <si>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</si>
  <si>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</si>
  <si>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</si>
  <si>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</si>
  <si>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</si>
  <si>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</si>
  <si>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</si>
  <si>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</si>
  <si>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</si>
  <si>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</si>
  <si>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</si>
  <si>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</si>
  <si>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</si>
  <si>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</si>
  <si>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</si>
  <si>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</si>
  <si>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</si>
  <si>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</si>
  <si>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</si>
  <si>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</si>
  <si>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</si>
  <si>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</si>
  <si>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</si>
  <si>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</si>
  <si>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</si>
  <si>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</si>
  <si>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</si>
  <si>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</si>
  <si>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</si>
  <si>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</si>
  <si>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</si>
  <si>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</si>
  <si>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</si>
  <si>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</si>
  <si>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</si>
  <si>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</si>
  <si>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</si>
  <si>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</si>
  <si>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</si>
  <si>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</si>
  <si>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</si>
  <si>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</si>
  <si>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</si>
  <si>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</si>
  <si>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</si>
  <si>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</si>
  <si>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</si>
  <si>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</si>
  <si>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</si>
  <si>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</si>
  <si>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</si>
  <si>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</si>
  <si>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</si>
  <si>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</si>
  <si>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</si>
  <si>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</si>
  <si>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</si>
  <si>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</si>
  <si>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</si>
  <si>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</si>
  <si>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</si>
  <si>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</si>
  <si>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</si>
  <si>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</si>
  <si>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</si>
  <si>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</si>
  <si>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</si>
  <si>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</si>
  <si>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</si>
  <si>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</si>
  <si>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</si>
  <si>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</si>
  <si>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</si>
  <si>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</si>
  <si>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</si>
  <si>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</si>
  <si>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</si>
  <si>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</si>
  <si>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</si>
  <si>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</si>
  <si>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</si>
  <si>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</si>
  <si>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</si>
  <si>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</si>
  <si>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</si>
  <si>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</si>
  <si>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</si>
  <si>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</si>
  <si>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</si>
  <si>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</si>
  <si>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</si>
  <si>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</si>
  <si>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</si>
  <si>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</si>
  <si>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</si>
  <si>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</si>
  <si>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</si>
  <si>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</si>
  <si>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</si>
  <si>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</si>
  <si>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</si>
  <si>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</si>
  <si>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</si>
  <si>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</si>
  <si>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</si>
  <si>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</si>
  <si>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</si>
  <si>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</si>
  <si>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</si>
  <si>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</si>
  <si>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</si>
  <si>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</si>
  <si>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</si>
  <si>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</si>
  <si>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</si>
  <si>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</si>
  <si>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</si>
  <si>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</si>
  <si>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</si>
  <si>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</si>
  <si>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</si>
  <si>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</si>
  <si>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</si>
  <si>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</si>
  <si>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</si>
  <si>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</si>
  <si>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</si>
  <si>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</si>
  <si>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</si>
  <si>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</si>
  <si>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</si>
  <si>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</si>
  <si>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</si>
  <si>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</si>
  <si>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</si>
  <si>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</si>
  <si>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</si>
  <si>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</si>
  <si>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</si>
  <si>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</si>
  <si>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</si>
  <si>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</si>
  <si>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</si>
  <si>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</si>
  <si>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</si>
  <si>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</si>
  <si>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</si>
  <si>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</si>
  <si>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</si>
  <si>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</si>
  <si>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</si>
  <si>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</si>
  <si>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</si>
  <si>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</si>
  <si>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</si>
  <si>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</si>
  <si>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</si>
  <si>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</si>
  <si>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</si>
  <si>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</si>
  <si>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</si>
  <si>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</si>
  <si>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</si>
  <si>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</si>
  <si>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</si>
  <si>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</si>
  <si>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</si>
  <si>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</si>
  <si>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</si>
  <si>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</si>
  <si>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</si>
  <si>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</si>
  <si>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</si>
  <si>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</si>
  <si>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</si>
  <si>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</si>
  <si>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</si>
  <si>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</si>
  <si>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</si>
  <si>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</si>
  <si>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</si>
  <si>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</si>
  <si>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</si>
  <si>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</si>
  <si>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</si>
  <si>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</si>
  <si>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</si>
  <si>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</si>
  <si>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</si>
  <si>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</si>
  <si>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</si>
  <si>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</si>
  <si>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</si>
  <si>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</si>
  <si>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</si>
  <si>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</si>
  <si>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</si>
  <si>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</si>
  <si>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</si>
  <si>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</si>
  <si>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</si>
  <si>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</si>
  <si>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</si>
  <si>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</si>
  <si>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</si>
  <si>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</si>
  <si>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</si>
  <si>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</si>
  <si>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</si>
  <si>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</si>
  <si>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</si>
  <si>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</si>
  <si>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</si>
  <si>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</si>
  <si>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</si>
  <si>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</si>
  <si>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</si>
  <si>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</si>
  <si>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</si>
  <si>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</si>
  <si>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</si>
  <si>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</si>
  <si>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</si>
  <si>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</si>
  <si>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</si>
  <si>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</si>
  <si>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</si>
  <si>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</si>
  <si>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</si>
  <si>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</si>
  <si>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</si>
  <si>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</si>
  <si>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</si>
  <si>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</si>
  <si>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</si>
  <si>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</si>
  <si>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</si>
  <si>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</si>
  <si>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</si>
  <si>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</si>
  <si>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</si>
  <si>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</si>
  <si>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</si>
  <si>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</si>
  <si>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</si>
  <si>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</si>
  <si>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</si>
  <si>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</si>
  <si>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</si>
  <si>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</si>
  <si>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</si>
  <si>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</si>
  <si>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</si>
  <si>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</si>
  <si>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</si>
  <si>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</si>
  <si>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</si>
  <si>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</si>
  <si>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</si>
  <si>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</si>
  <si>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</si>
  <si>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</si>
  <si>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</si>
  <si>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</si>
  <si>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</si>
  <si>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</si>
  <si>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</si>
  <si>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</si>
  <si>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</si>
  <si>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</si>
  <si>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</si>
  <si>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</si>
  <si>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</si>
  <si>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</si>
  <si>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</si>
  <si>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</si>
  <si>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</si>
  <si>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</si>
  <si>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</si>
  <si>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</si>
  <si>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</si>
  <si>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</si>
  <si>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</si>
  <si>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</si>
  <si>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</si>
  <si>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</si>
  <si>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</si>
  <si>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</si>
  <si>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</si>
  <si>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</si>
  <si>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</si>
  <si>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</si>
  <si>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</si>
  <si>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</si>
  <si>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</si>
  <si>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</si>
  <si>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</si>
  <si>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</si>
  <si>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</si>
  <si>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</si>
  <si>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</si>
  <si>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</si>
  <si>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</si>
  <si>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</si>
  <si>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</si>
  <si>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</si>
  <si>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</si>
  <si>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</si>
  <si>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</si>
  <si>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</si>
  <si>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</si>
  <si>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</si>
  <si>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</si>
  <si>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</si>
  <si>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</si>
  <si>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</si>
  <si>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</si>
  <si>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</si>
  <si>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</si>
  <si>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</si>
  <si>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</si>
  <si>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</si>
  <si>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</si>
  <si>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</si>
  <si>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</si>
  <si>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</si>
  <si>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</si>
  <si>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</si>
  <si>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</si>
  <si>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</si>
  <si>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</si>
  <si>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</si>
  <si>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</si>
  <si>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</si>
  <si>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</si>
  <si>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</si>
  <si>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</si>
  <si>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</si>
  <si>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</si>
  <si>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</si>
  <si>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</si>
  <si>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</si>
  <si>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</si>
  <si>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</si>
  <si>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</si>
  <si>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</si>
  <si>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</si>
  <si>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</si>
  <si>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</si>
  <si>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</si>
  <si>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</si>
  <si>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</si>
  <si>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</si>
  <si>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</si>
  <si>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</si>
  <si>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</si>
  <si>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</si>
  <si>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</si>
  <si>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</si>
  <si>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</si>
  <si>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</si>
  <si>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</si>
  <si>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</si>
  <si>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</si>
  <si>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</si>
  <si>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</si>
  <si>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</si>
  <si>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</si>
  <si>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</si>
  <si>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</si>
  <si>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</si>
  <si>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</si>
  <si>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</si>
  <si>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</si>
  <si>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</si>
  <si>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</si>
  <si>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</si>
  <si>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</si>
  <si>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</si>
  <si>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</si>
  <si>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</si>
  <si>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</si>
  <si>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</si>
  <si>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</si>
  <si>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</si>
  <si>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</si>
  <si>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</si>
  <si>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</si>
  <si>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</si>
  <si>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</si>
  <si>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</si>
  <si>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</si>
  <si>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</si>
  <si>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</si>
  <si>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</si>
  <si>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</si>
  <si>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</si>
  <si>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</si>
  <si>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</si>
  <si>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</si>
  <si>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</si>
  <si>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</si>
  <si>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</si>
  <si>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</si>
  <si>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</si>
  <si>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</si>
  <si>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</si>
  <si>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</si>
  <si>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</si>
  <si>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</si>
  <si>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</si>
  <si>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</si>
  <si>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</si>
  <si>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</si>
  <si>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</si>
  <si>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</si>
  <si>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</si>
  <si>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</si>
  <si>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</si>
  <si>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</si>
  <si>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</si>
  <si>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</si>
  <si>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</si>
  <si>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</si>
  <si>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</si>
  <si>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</si>
  <si>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</si>
  <si>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</si>
  <si>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</si>
  <si>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</si>
  <si>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</si>
  <si>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</si>
  <si>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</si>
  <si>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</si>
  <si>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</si>
  <si>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</si>
  <si>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</si>
  <si>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</si>
  <si>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</si>
  <si>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</si>
  <si>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</si>
  <si>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</si>
  <si>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</si>
  <si>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</si>
  <si>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</si>
  <si>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</si>
  <si>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</si>
  <si>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</si>
  <si>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</si>
  <si>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</si>
  <si>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</si>
  <si>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</si>
  <si>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</si>
  <si>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</si>
  <si>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</si>
  <si>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</si>
  <si>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</si>
  <si>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</si>
  <si>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</si>
  <si>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</si>
  <si>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</si>
  <si>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</si>
  <si>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</si>
  <si>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</si>
  <si>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</si>
  <si>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</si>
  <si>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</si>
  <si>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</si>
  <si>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</si>
  <si>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</si>
  <si>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</si>
  <si>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</si>
  <si>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</si>
  <si>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</si>
  <si>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</si>
  <si>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</si>
  <si>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</si>
  <si>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</si>
  <si>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</si>
  <si>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</si>
  <si>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</si>
  <si>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</si>
  <si>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</si>
  <si>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</si>
  <si>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</si>
  <si>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</si>
  <si>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</si>
  <si>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</si>
  <si>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</si>
  <si>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</si>
  <si>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</si>
  <si>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</si>
  <si>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</si>
  <si>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</si>
  <si>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</si>
  <si>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</si>
  <si>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</si>
  <si>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</si>
  <si>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</si>
  <si>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</si>
  <si>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</si>
  <si>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</si>
  <si>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</si>
  <si>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</si>
  <si>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</si>
  <si>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</si>
  <si>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</si>
  <si>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</si>
  <si>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</si>
  <si>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</si>
  <si>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</si>
  <si>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</si>
  <si>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</si>
  <si>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</si>
  <si>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</si>
  <si>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</si>
  <si>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</si>
  <si>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</si>
  <si>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</si>
  <si>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</si>
  <si>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</si>
  <si>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</si>
  <si>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</si>
  <si>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</si>
  <si>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</si>
  <si>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</si>
  <si>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</si>
  <si>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</si>
  <si>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</si>
  <si>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</si>
  <si>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</si>
  <si>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</si>
  <si>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</si>
  <si>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</si>
  <si>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</si>
  <si>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</si>
  <si>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</si>
  <si>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</si>
  <si>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</si>
  <si>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</si>
  <si>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</si>
  <si>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</si>
  <si>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</si>
  <si>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</si>
  <si>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</si>
  <si>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</si>
  <si>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</si>
  <si>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</si>
  <si>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</si>
  <si>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</si>
  <si>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</si>
  <si>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</si>
  <si>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</si>
  <si>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</si>
  <si>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</si>
  <si>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</si>
  <si>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</si>
  <si>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</si>
  <si>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</si>
  <si>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</si>
  <si>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</si>
  <si>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</si>
  <si>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</si>
  <si>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</si>
  <si>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</si>
  <si>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</si>
  <si>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</si>
  <si>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</si>
  <si>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</si>
  <si>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</si>
  <si>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</si>
  <si>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</si>
  <si>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</si>
  <si>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</si>
  <si>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</si>
  <si>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</si>
  <si>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</si>
  <si>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</si>
  <si>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</si>
  <si>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</si>
  <si>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</si>
  <si>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</si>
  <si>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</si>
  <si>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</si>
  <si>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</si>
  <si>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</si>
  <si>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</si>
  <si>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</si>
  <si>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</si>
  <si>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</si>
  <si>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</si>
  <si>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</si>
  <si>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</si>
  <si>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</si>
  <si>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</si>
  <si>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</si>
  <si>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</si>
  <si>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</si>
  <si>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</si>
  <si>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</si>
  <si>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</si>
  <si>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</si>
  <si>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</si>
  <si>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</si>
  <si>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</si>
  <si>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</si>
  <si>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</si>
  <si>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</si>
  <si>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</si>
  <si>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</si>
  <si>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</si>
  <si>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</si>
  <si>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</si>
  <si>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</si>
  <si>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</si>
  <si>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</si>
  <si>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</si>
  <si>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</si>
  <si>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</si>
  <si>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</si>
  <si>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</si>
  <si>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</si>
  <si>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</si>
  <si>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</si>
  <si>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</si>
  <si>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</si>
  <si>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</si>
  <si>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</si>
  <si>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</si>
  <si>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</si>
  <si>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</si>
  <si>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</si>
  <si>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</si>
  <si>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</si>
  <si>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</si>
  <si>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</si>
  <si>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</si>
  <si>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</si>
  <si>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</si>
  <si>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</si>
  <si>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</si>
  <si>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</si>
  <si>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</si>
  <si>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</si>
  <si>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</si>
  <si>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</si>
  <si>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</si>
  <si>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</si>
  <si>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</si>
  <si>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</si>
  <si>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</si>
  <si>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</si>
  <si>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</si>
  <si>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</si>
  <si>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</si>
  <si>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</si>
  <si>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</si>
  <si>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</si>
  <si>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</si>
  <si>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</si>
  <si>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</si>
  <si>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</si>
  <si>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</si>
  <si>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</si>
  <si>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</si>
  <si>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</si>
  <si>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</si>
  <si>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</si>
  <si>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</si>
  <si>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</si>
  <si>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</si>
  <si>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</si>
  <si>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</si>
  <si>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</si>
  <si>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</si>
  <si>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</si>
  <si>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</si>
  <si>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</si>
  <si>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</si>
  <si>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</si>
  <si>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</si>
  <si>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</si>
  <si>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</si>
  <si>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</si>
  <si>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</si>
  <si>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</si>
  <si>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</si>
  <si>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</si>
  <si>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</si>
  <si>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</si>
  <si>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</si>
  <si>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</si>
  <si>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</si>
  <si>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</si>
  <si>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</si>
  <si>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</si>
  <si>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</si>
  <si>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</si>
  <si>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</si>
  <si>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</si>
  <si>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</si>
  <si>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</si>
  <si>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</si>
  <si>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</si>
  <si>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</si>
  <si>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</si>
  <si>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</si>
  <si>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</si>
  <si>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</si>
  <si>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</si>
  <si>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</si>
  <si>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</si>
  <si>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</si>
  <si>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</si>
  <si>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</si>
  <si>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</si>
  <si>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</si>
  <si>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</si>
  <si>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</si>
  <si>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</si>
  <si>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</si>
  <si>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</si>
  <si>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</si>
  <si>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</si>
  <si>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</si>
  <si>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</si>
  <si>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</si>
  <si>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</si>
  <si>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</si>
  <si>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</si>
  <si>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</si>
  <si>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</si>
  <si>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</si>
  <si>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</si>
  <si>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</si>
  <si>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</si>
  <si>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</si>
  <si>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</si>
  <si>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</si>
  <si>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</si>
  <si>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</si>
  <si>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</si>
  <si>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</si>
  <si>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</si>
  <si>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</si>
  <si>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</si>
  <si>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</si>
  <si>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</si>
  <si>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</si>
  <si>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</si>
  <si>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</si>
  <si>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</si>
  <si>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</si>
  <si>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</si>
  <si>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</si>
  <si>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</si>
  <si>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</si>
  <si>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</si>
  <si>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</si>
  <si>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</si>
  <si>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</si>
  <si>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</si>
  <si>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</si>
  <si>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</si>
  <si>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</si>
  <si>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</si>
  <si>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</si>
  <si>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</si>
  <si>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</si>
  <si>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</si>
  <si>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</si>
  <si>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</si>
  <si>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</si>
  <si>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</si>
  <si>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</si>
  <si>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</si>
  <si>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</si>
  <si>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</si>
  <si>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</si>
  <si>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</si>
  <si>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</si>
  <si>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</si>
  <si>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</si>
  <si>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</si>
  <si>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</si>
  <si>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</si>
  <si>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</si>
  <si>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</si>
  <si>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</si>
  <si>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</si>
  <si>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</si>
  <si>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</si>
  <si>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</si>
  <si>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</si>
  <si>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</si>
  <si>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</si>
  <si>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</si>
  <si>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</si>
  <si>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</si>
  <si>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</si>
  <si>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</si>
  <si>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</si>
  <si>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</si>
  <si>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</si>
  <si>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</si>
  <si>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</si>
  <si>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</si>
  <si>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</si>
  <si>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</si>
  <si>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</si>
  <si>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</si>
  <si>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</si>
  <si>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</si>
  <si>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</si>
  <si>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</si>
  <si>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</si>
  <si>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</si>
  <si>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</si>
  <si>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</si>
  <si>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</si>
  <si>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</si>
  <si>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</si>
  <si>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</si>
  <si>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</si>
  <si>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</si>
  <si>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</si>
  <si>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</si>
  <si>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</si>
  <si>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</si>
  <si>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</si>
  <si>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</si>
  <si>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</si>
  <si>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</si>
  <si>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</si>
  <si>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</si>
  <si>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</si>
  <si>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</si>
  <si>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</si>
  <si>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</si>
  <si>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</si>
  <si>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</si>
  <si>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</si>
  <si>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</si>
  <si>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</si>
  <si>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</si>
  <si>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</si>
  <si>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</si>
  <si>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</si>
  <si>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</si>
  <si>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</si>
  <si>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</si>
  <si>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</si>
  <si>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</si>
  <si>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</si>
  <si>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</si>
  <si>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</si>
  <si>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</si>
  <si>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</si>
  <si>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</si>
  <si>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</si>
  <si>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</si>
  <si>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</si>
  <si>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</si>
  <si>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</si>
  <si>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</si>
  <si>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</si>
  <si>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</si>
  <si>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</si>
  <si>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</si>
  <si>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</si>
  <si>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</si>
  <si>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</si>
  <si>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</si>
  <si>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</si>
  <si>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</si>
  <si>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</si>
  <si>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</si>
  <si>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</si>
  <si>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</si>
  <si>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</si>
  <si>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</si>
  <si>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</si>
  <si>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</si>
  <si>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</si>
  <si>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</si>
  <si>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</si>
  <si>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</si>
  <si>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</si>
  <si>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</si>
  <si>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</si>
  <si>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</si>
  <si>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</si>
  <si>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</si>
  <si>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</si>
  <si>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</si>
  <si>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</si>
  <si>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</si>
  <si>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</si>
  <si>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</si>
  <si>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</si>
  <si>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</si>
  <si>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</si>
  <si>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</si>
  <si>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</si>
  <si>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</si>
  <si>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</si>
  <si>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</si>
  <si>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</si>
  <si>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</si>
  <si>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</si>
  <si>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</si>
  <si>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</si>
  <si>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</si>
  <si>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</si>
  <si>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</si>
  <si>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</si>
  <si>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</si>
  <si>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</si>
  <si>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</si>
  <si>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</si>
  <si>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</si>
  <si>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</si>
  <si>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</si>
  <si>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</si>
  <si>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</si>
  <si>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</si>
  <si>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</si>
  <si>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</si>
  <si>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</si>
  <si>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</si>
  <si>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</si>
  <si>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</si>
  <si>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</si>
  <si>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</si>
  <si>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</si>
  <si>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</si>
  <si>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</si>
  <si>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</si>
  <si>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</si>
  <si>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</si>
  <si>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</si>
  <si>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</si>
  <si>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</si>
  <si>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</si>
  <si>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</si>
  <si>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</si>
  <si>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</si>
  <si>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</si>
  <si>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</si>
  <si>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</si>
  <si>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</si>
  <si>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</si>
  <si>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</si>
  <si>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</si>
  <si>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</si>
  <si>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</si>
  <si>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</si>
  <si>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</si>
  <si>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</si>
  <si>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</si>
  <si>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</si>
  <si>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</si>
  <si>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</si>
  <si>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</si>
  <si>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</si>
  <si>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</si>
  <si>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</si>
  <si>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</si>
  <si>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</si>
  <si>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</si>
  <si>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</si>
  <si>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</si>
  <si>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</si>
  <si>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</si>
  <si>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</si>
  <si>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</si>
  <si>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</si>
  <si>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</si>
  <si>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</si>
  <si>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</si>
  <si>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</si>
  <si>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</si>
  <si>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</si>
  <si>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</si>
  <si>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</si>
  <si>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</si>
  <si>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</si>
  <si>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</si>
  <si>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</si>
  <si>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</si>
  <si>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</si>
  <si>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</si>
  <si>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</si>
  <si>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</si>
  <si>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</si>
  <si>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</si>
  <si>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</si>
  <si>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</si>
  <si>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</si>
  <si>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</si>
  <si>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</si>
  <si>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</si>
  <si>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</si>
  <si>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</si>
  <si>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</si>
  <si>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</si>
  <si>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</si>
  <si>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</si>
  <si>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</si>
  <si>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</si>
  <si>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</si>
  <si>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</si>
  <si>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</si>
  <si>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</si>
  <si>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</si>
  <si>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</si>
  <si>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</si>
  <si>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</si>
  <si>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</si>
  <si>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</si>
  <si>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</si>
  <si>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</si>
  <si>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</si>
  <si>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</si>
  <si>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</si>
  <si>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</si>
  <si>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</si>
  <si>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</si>
  <si>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</si>
  <si>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</si>
  <si>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</si>
  <si>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</si>
  <si>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</si>
  <si>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</si>
  <si>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</si>
  <si>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</si>
  <si>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</si>
  <si>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</si>
  <si>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</si>
  <si>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</si>
  <si>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</si>
  <si>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</si>
  <si>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</si>
  <si>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</si>
  <si>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</si>
  <si>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</si>
  <si>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</si>
  <si>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</si>
  <si>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</si>
  <si>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</si>
  <si>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</si>
  <si>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</si>
  <si>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</si>
  <si>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</si>
  <si>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</si>
  <si>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</si>
  <si>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</si>
  <si>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</si>
  <si>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</si>
  <si>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</si>
  <si>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</si>
  <si>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</si>
  <si>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</si>
  <si>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</si>
  <si>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</si>
  <si>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</si>
  <si>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</si>
  <si>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</si>
  <si>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</si>
  <si>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</si>
  <si>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</si>
  <si>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</si>
  <si>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</si>
  <si>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</si>
  <si>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</si>
  <si>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</si>
  <si>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</si>
  <si>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</si>
  <si>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</si>
  <si>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</si>
  <si>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</si>
  <si>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</si>
  <si>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</si>
  <si>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</si>
  <si>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</si>
  <si>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</si>
  <si>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</si>
  <si>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</si>
  <si>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</si>
  <si>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</si>
  <si>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</si>
  <si>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</si>
  <si>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</si>
  <si>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</si>
  <si>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</si>
  <si>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</si>
  <si>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</si>
  <si>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</si>
  <si>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</si>
  <si>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</si>
  <si>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</si>
  <si>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</si>
  <si>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</si>
  <si>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</si>
  <si>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</si>
  <si>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</si>
  <si>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</si>
  <si>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</si>
  <si>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</si>
  <si>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</si>
  <si>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</si>
  <si>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</si>
  <si>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</si>
  <si>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</si>
  <si>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</si>
  <si>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</si>
  <si>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</si>
  <si>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</si>
  <si>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</si>
  <si>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</si>
  <si>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</si>
  <si>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</si>
  <si>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</si>
  <si>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</si>
  <si>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</si>
  <si>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</si>
  <si>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</si>
  <si>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</si>
  <si>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</si>
  <si>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</si>
  <si>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</si>
  <si>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</si>
  <si>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</si>
  <si>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</si>
  <si>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</si>
  <si>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</si>
  <si>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</si>
  <si>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</si>
  <si>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</si>
  <si>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</si>
  <si>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</si>
  <si>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</si>
  <si>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</si>
  <si>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</si>
  <si>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</si>
  <si>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</si>
  <si>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</si>
  <si>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</si>
  <si>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</si>
  <si>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</si>
  <si>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</si>
  <si>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</si>
  <si>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</si>
  <si>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</si>
  <si>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</si>
  <si>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</si>
  <si>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</si>
  <si>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</si>
  <si>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</si>
  <si>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</si>
  <si>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</si>
  <si>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</si>
  <si>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</si>
  <si>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</si>
  <si>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</si>
  <si>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</si>
  <si>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</si>
  <si>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</si>
  <si>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</si>
  <si>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</si>
  <si>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</si>
  <si>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</si>
  <si>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</si>
  <si>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</si>
  <si>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</si>
  <si>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</si>
  <si>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</si>
  <si>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</si>
  <si>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</si>
  <si>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</si>
  <si>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</si>
  <si>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</si>
  <si>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</si>
  <si>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</si>
  <si>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</si>
  <si>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</si>
  <si>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</si>
  <si>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</si>
  <si>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</si>
  <si>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</si>
  <si>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</si>
  <si>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</si>
  <si>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</si>
  <si>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</si>
  <si>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</si>
  <si>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</si>
  <si>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</si>
  <si>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</si>
  <si>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</si>
  <si>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</si>
  <si>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</si>
  <si>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</si>
  <si>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</si>
  <si>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</si>
  <si>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</si>
  <si>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</si>
  <si>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</si>
  <si>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</si>
  <si>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</si>
  <si>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</si>
  <si>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</si>
  <si>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</si>
  <si>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</si>
  <si>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</si>
  <si>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</si>
  <si>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</si>
  <si>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</si>
  <si>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</si>
  <si>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</si>
  <si>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</si>
  <si>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</si>
  <si>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</si>
  <si>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</si>
  <si>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</si>
  <si>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</si>
  <si>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</si>
  <si>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</si>
  <si>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</si>
  <si>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</si>
  <si>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</si>
  <si>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</si>
  <si>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</si>
  <si>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</si>
  <si>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</si>
  <si>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</si>
  <si>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</si>
  <si>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</si>
  <si>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</si>
  <si>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</si>
  <si>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</si>
  <si>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</si>
  <si>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</si>
  <si>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</si>
  <si>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</si>
  <si>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</si>
  <si>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</si>
  <si>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</si>
  <si>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</si>
  <si>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</si>
  <si>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</si>
  <si>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</si>
  <si>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</si>
  <si>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</si>
  <si>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</si>
  <si>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</si>
  <si>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</si>
  <si>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</si>
  <si>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</si>
  <si>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</si>
  <si>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</si>
  <si>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</si>
  <si>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</si>
  <si>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</si>
  <si>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</si>
  <si>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</si>
  <si>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</si>
  <si>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</si>
  <si>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</si>
  <si>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</si>
  <si>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</si>
  <si>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</si>
  <si>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</si>
  <si>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</si>
  <si>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</si>
  <si>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</si>
  <si>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</si>
  <si>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</si>
  <si>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</si>
  <si>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</si>
  <si>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</si>
  <si>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</si>
  <si>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</si>
  <si>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</si>
  <si>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</si>
  <si>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</si>
  <si>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</si>
  <si>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</si>
  <si>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</si>
  <si>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</si>
  <si>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</si>
  <si>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</si>
  <si>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</si>
  <si>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</si>
  <si>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</si>
  <si>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</si>
  <si>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</si>
  <si>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</si>
  <si>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</si>
  <si>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</si>
  <si>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</si>
  <si>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</si>
  <si>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</si>
  <si>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</si>
  <si>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</si>
  <si>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</si>
  <si>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</si>
  <si>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</si>
  <si>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</si>
  <si>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</si>
  <si>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</si>
  <si>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</si>
  <si>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</si>
  <si>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</si>
  <si>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</si>
  <si>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</si>
  <si>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</si>
  <si>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</si>
  <si>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</si>
  <si>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</si>
  <si>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</si>
  <si>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</si>
  <si>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</si>
  <si>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</si>
  <si>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</si>
  <si>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</si>
  <si>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</si>
  <si>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</si>
  <si>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</si>
  <si>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</si>
  <si>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</si>
  <si>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</si>
  <si>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</si>
  <si>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</si>
  <si>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</si>
  <si>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</si>
  <si>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</si>
  <si>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</si>
  <si>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</si>
  <si>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</si>
  <si>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</si>
  <si>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</si>
  <si>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</si>
  <si>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</si>
  <si>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</si>
  <si>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</si>
  <si>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</si>
  <si>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</si>
  <si>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</si>
  <si>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</si>
  <si>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</si>
  <si>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</si>
  <si>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</si>
  <si>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</si>
  <si>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</si>
  <si>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</si>
  <si>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</si>
  <si>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</si>
  <si>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</si>
  <si>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</si>
  <si>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</si>
  <si>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</si>
  <si>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</si>
  <si>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</si>
  <si>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</si>
  <si>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</si>
  <si>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</si>
  <si>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</si>
  <si>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</si>
  <si>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</si>
  <si>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</si>
  <si>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</si>
  <si>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</si>
  <si>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</si>
  <si>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</si>
  <si>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</si>
  <si>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</si>
  <si>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</si>
  <si>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</si>
  <si>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</si>
  <si>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</si>
  <si>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</si>
  <si>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</si>
  <si>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</si>
  <si>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</si>
  <si>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</si>
  <si>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</si>
  <si>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</si>
  <si>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</si>
  <si>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</si>
  <si>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</si>
  <si>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</si>
  <si>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</si>
  <si>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</si>
  <si>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</si>
  <si>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</si>
  <si>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</si>
  <si>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</si>
  <si>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</si>
  <si>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</si>
  <si>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</si>
  <si>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</si>
  <si>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</si>
  <si>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</si>
  <si>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</si>
  <si>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</si>
  <si>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</si>
  <si>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</si>
  <si>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</si>
  <si>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</si>
  <si>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</si>
  <si>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</si>
  <si>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</si>
  <si>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</si>
  <si>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</si>
  <si>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</si>
  <si>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</si>
  <si>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</si>
  <si>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</si>
  <si>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</si>
  <si>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</si>
  <si>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</si>
  <si>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</si>
  <si>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</si>
  <si>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</si>
  <si>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</si>
  <si>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</si>
  <si>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</si>
  <si>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</si>
  <si>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</si>
  <si>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</si>
  <si>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</si>
  <si>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</si>
  <si>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</si>
  <si>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</si>
  <si>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</si>
  <si>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</si>
  <si>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</si>
  <si>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</si>
  <si>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</si>
  <si>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</si>
  <si>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</si>
  <si>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</si>
  <si>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</si>
  <si>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</si>
  <si>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</si>
  <si>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</si>
  <si>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</si>
  <si>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</si>
  <si>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</si>
  <si>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</si>
  <si>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</si>
  <si>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</si>
  <si>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</si>
  <si>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</si>
  <si>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</si>
  <si>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</si>
  <si>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</si>
  <si>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</si>
  <si>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</si>
  <si>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</si>
  <si>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</si>
  <si>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</si>
  <si>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</si>
  <si>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</si>
  <si>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</si>
  <si>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</si>
  <si>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</si>
  <si>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</si>
  <si>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</si>
  <si>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</si>
  <si>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</si>
  <si>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</si>
  <si>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</si>
  <si>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</si>
  <si>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</si>
  <si>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</si>
  <si>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</si>
  <si>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</si>
  <si>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</si>
  <si>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</si>
  <si>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</si>
  <si>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</si>
  <si>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</si>
  <si>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</si>
  <si>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</si>
  <si>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</si>
  <si>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</si>
  <si>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</si>
  <si>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</si>
  <si>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</si>
  <si>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</si>
  <si>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</si>
  <si>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</si>
  <si>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</si>
  <si>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</si>
  <si>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</si>
  <si>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</si>
  <si>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</si>
  <si>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</si>
  <si>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</si>
  <si>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</si>
  <si>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</si>
  <si>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</si>
  <si>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</si>
  <si>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</si>
  <si>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</si>
  <si>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</si>
  <si>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</si>
  <si>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</si>
  <si>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</si>
  <si>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</si>
  <si>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</si>
  <si>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</si>
  <si>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</si>
  <si>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</si>
  <si>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</si>
  <si>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</si>
  <si>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</si>
  <si>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</si>
  <si>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</si>
  <si>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</si>
  <si>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</si>
  <si>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</si>
  <si>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</si>
  <si>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</si>
  <si>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</si>
  <si>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</si>
  <si>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</si>
  <si>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</si>
  <si>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</si>
  <si>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</si>
  <si>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</si>
  <si>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</si>
  <si>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</si>
  <si>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</si>
  <si>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</si>
  <si>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</si>
  <si>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</si>
  <si>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</si>
  <si>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</si>
  <si>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</si>
  <si>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</si>
  <si>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</si>
  <si>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</si>
  <si>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</si>
  <si>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</si>
  <si>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</si>
  <si>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</si>
  <si>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</si>
  <si>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</si>
  <si>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</si>
  <si>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</si>
  <si>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</si>
  <si>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</si>
  <si>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</si>
  <si>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</si>
  <si>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</si>
  <si>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</si>
  <si>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</si>
  <si>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</si>
  <si>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</si>
  <si>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</si>
  <si>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</si>
  <si>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</si>
  <si>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</si>
  <si>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</si>
  <si>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</si>
  <si>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</si>
  <si>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</si>
  <si>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</si>
  <si>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</si>
  <si>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</si>
  <si>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</si>
  <si>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</si>
  <si>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</si>
  <si>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</si>
  <si>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</si>
  <si>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</si>
  <si>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</si>
  <si>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</si>
  <si>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</si>
  <si>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</si>
  <si>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</si>
  <si>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</si>
  <si>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</si>
  <si>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</si>
  <si>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</si>
  <si>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</si>
  <si>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</si>
  <si>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</si>
  <si>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</si>
  <si>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</si>
  <si>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</si>
  <si>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</si>
  <si>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</si>
  <si>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</si>
  <si>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</si>
  <si>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</si>
  <si>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</si>
  <si>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</si>
  <si>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</si>
  <si>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</si>
  <si>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</si>
  <si>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</si>
  <si>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</si>
  <si>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</si>
  <si>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</si>
  <si>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</si>
  <si>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</si>
  <si>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</si>
  <si>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</si>
  <si>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</si>
  <si>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</si>
  <si>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</si>
  <si>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</si>
  <si>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</si>
  <si>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</si>
  <si>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</si>
  <si>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</si>
  <si>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</si>
  <si>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</si>
  <si>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</si>
  <si>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</si>
  <si>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</si>
  <si>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</si>
  <si>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</si>
  <si>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</si>
  <si>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</si>
  <si>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</si>
  <si>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</si>
  <si>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</si>
  <si>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</si>
  <si>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</si>
  <si>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</si>
  <si>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</si>
  <si>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</si>
  <si>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</si>
  <si>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</si>
  <si>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</si>
  <si>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</si>
  <si>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</si>
  <si>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</si>
  <si>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</si>
  <si>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</si>
  <si>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</si>
  <si>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</si>
  <si>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</si>
  <si>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</si>
  <si>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</si>
  <si>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</si>
  <si>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</si>
  <si>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</si>
  <si>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</si>
  <si>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</si>
  <si>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</si>
  <si>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</si>
  <si>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</si>
  <si>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</si>
  <si>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</si>
  <si>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</si>
  <si>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</si>
  <si>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</si>
  <si>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</si>
  <si>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</si>
  <si>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</si>
  <si>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</si>
  <si>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</si>
  <si>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</si>
  <si>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</si>
  <si>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</si>
  <si>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</si>
  <si>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</si>
  <si>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</si>
  <si>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</si>
  <si>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</si>
  <si>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</si>
  <si>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</si>
  <si>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</si>
  <si>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</si>
  <si>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</si>
  <si>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</si>
  <si>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</si>
  <si>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</si>
  <si>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</si>
  <si>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</si>
  <si>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</si>
  <si>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</si>
  <si>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</si>
  <si>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</si>
  <si>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</si>
  <si>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</si>
  <si>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</si>
  <si>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</si>
  <si>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</si>
  <si>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</si>
  <si>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</si>
  <si>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</si>
  <si>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</si>
  <si>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</si>
  <si>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</si>
  <si>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</si>
  <si>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</si>
  <si>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</si>
  <si>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</si>
  <si>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</si>
  <si>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</si>
  <si>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</si>
  <si>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</si>
  <si>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</si>
  <si>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</si>
  <si>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</si>
  <si>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</si>
  <si>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</si>
  <si>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</si>
  <si>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</si>
  <si>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</si>
  <si>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</si>
  <si>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</si>
  <si>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</si>
  <si>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</si>
  <si>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</si>
  <si>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</si>
  <si>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</si>
  <si>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</si>
  <si>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</si>
  <si>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</si>
  <si>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</si>
  <si>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</si>
  <si>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</si>
  <si>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</si>
  <si>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</si>
  <si>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</si>
  <si>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</si>
  <si>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</si>
  <si>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</si>
  <si>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</si>
  <si>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</si>
  <si>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</si>
  <si>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</si>
  <si>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</si>
  <si>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</si>
  <si>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</si>
  <si>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</si>
  <si>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</si>
  <si>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</si>
  <si>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</si>
  <si>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</si>
  <si>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</si>
  <si>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</si>
  <si>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</si>
  <si>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</si>
  <si>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</si>
  <si>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</si>
  <si>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</si>
  <si>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</si>
  <si>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</si>
  <si>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</si>
  <si>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</si>
  <si>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</si>
  <si>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</si>
  <si>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</si>
  <si>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</si>
  <si>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</si>
  <si>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</si>
  <si>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</si>
  <si>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</si>
  <si>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</si>
  <si>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</si>
  <si>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</si>
  <si>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</si>
  <si>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</si>
  <si>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</si>
  <si>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</si>
  <si>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</si>
  <si>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</si>
  <si>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</si>
  <si>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</si>
  <si>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</si>
  <si>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</si>
  <si>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</si>
  <si>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</si>
  <si>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</si>
  <si>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</si>
  <si>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</si>
  <si>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</si>
  <si>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</si>
  <si>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</si>
  <si>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</si>
  <si>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</si>
  <si>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</si>
  <si>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</si>
  <si>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</si>
  <si>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</si>
  <si>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</si>
  <si>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</si>
  <si>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</si>
  <si>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</si>
  <si>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</si>
  <si>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</si>
  <si>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</si>
  <si>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</si>
  <si>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</si>
  <si>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</si>
  <si>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</si>
  <si>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</si>
  <si>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</si>
  <si>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</si>
  <si>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</si>
  <si>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</si>
  <si>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</si>
  <si>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</si>
  <si>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</si>
  <si>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</si>
  <si>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</si>
  <si>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</si>
  <si>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</si>
  <si>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</si>
  <si>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</si>
  <si>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</si>
  <si>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</si>
  <si>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</si>
  <si>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</si>
  <si>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</si>
  <si>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</si>
  <si>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</si>
  <si>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</si>
  <si>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</si>
  <si>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</si>
  <si>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</si>
  <si>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</si>
  <si>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</si>
  <si>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</si>
  <si>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</si>
  <si>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</si>
  <si>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</si>
  <si>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</si>
  <si>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</si>
  <si>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</si>
  <si>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</si>
  <si>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</si>
  <si>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</si>
  <si>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</si>
  <si>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</si>
  <si>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</si>
  <si>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</si>
  <si>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</si>
  <si>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</si>
  <si>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</si>
  <si>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</si>
  <si>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</si>
  <si>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</si>
  <si>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</si>
  <si>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</si>
  <si>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</si>
  <si>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</si>
  <si>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</si>
  <si>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</si>
  <si>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</si>
  <si>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</si>
  <si>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</si>
  <si>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</si>
  <si>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</si>
  <si>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</si>
  <si>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</si>
  <si>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</si>
  <si>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</si>
  <si>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</si>
  <si>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</si>
  <si>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</si>
  <si>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</si>
  <si>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</si>
  <si>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</si>
  <si>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</si>
  <si>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</si>
  <si>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</si>
  <si>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</si>
  <si>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</si>
  <si>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</si>
  <si>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</si>
  <si>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</si>
  <si>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</si>
  <si>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</si>
  <si>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</si>
  <si>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</si>
  <si>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</si>
  <si>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</si>
  <si>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</si>
  <si>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</si>
  <si>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</si>
  <si>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</si>
  <si>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</si>
  <si>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</si>
  <si>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</si>
  <si>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</si>
  <si>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</si>
  <si>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</si>
  <si>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</si>
  <si>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</si>
  <si>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</si>
  <si>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</si>
  <si>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</si>
  <si>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</si>
  <si>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</si>
  <si>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</si>
  <si>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</si>
  <si>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</si>
  <si>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</si>
  <si>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</si>
  <si>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</si>
  <si>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</si>
  <si>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</si>
  <si>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</si>
  <si>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</si>
  <si>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</si>
  <si>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</si>
  <si>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</si>
  <si>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</si>
  <si>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</si>
  <si>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</si>
  <si>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</si>
  <si>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</si>
  <si>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</si>
  <si>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</si>
  <si>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</si>
  <si>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</si>
  <si>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</si>
  <si>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</si>
  <si>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</si>
  <si>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</si>
  <si>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</si>
  <si>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</si>
  <si>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</si>
  <si>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</si>
  <si>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</si>
  <si>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</si>
  <si>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</si>
  <si>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</si>
  <si>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</si>
  <si>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</si>
  <si>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</si>
  <si>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</si>
  <si>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</si>
  <si>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</si>
  <si>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</si>
  <si>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</si>
  <si>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</si>
  <si>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</si>
  <si>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</si>
  <si>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</si>
  <si>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</si>
  <si>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</si>
  <si>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</si>
  <si>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</si>
  <si>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</si>
  <si>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</si>
  <si>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</si>
  <si>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</si>
  <si>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</si>
  <si>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</si>
  <si>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</si>
  <si>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</si>
  <si>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</si>
  <si>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</si>
  <si>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</si>
  <si>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</si>
  <si>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</si>
  <si>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</si>
  <si>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</si>
  <si>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</si>
  <si>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</si>
  <si>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</si>
  <si>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</si>
  <si>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</si>
  <si>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</si>
  <si>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</si>
  <si>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</si>
  <si>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</si>
  <si>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</si>
  <si>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</si>
  <si>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</si>
  <si>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</si>
  <si>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</si>
  <si>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</si>
  <si>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</si>
  <si>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</si>
  <si>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</si>
  <si>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</si>
  <si>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</si>
  <si>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</si>
  <si>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</si>
  <si>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</si>
  <si>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</si>
  <si>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</si>
  <si>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</si>
  <si>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</si>
  <si>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</si>
  <si>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</si>
  <si>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</si>
  <si>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</si>
  <si>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</si>
  <si>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</si>
  <si>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</si>
  <si>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</si>
  <si>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</si>
  <si>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</si>
  <si>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</si>
  <si>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</si>
  <si>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</si>
  <si>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</si>
  <si>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</si>
  <si>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</si>
  <si>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</si>
  <si>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</si>
  <si>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</si>
  <si>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</si>
  <si>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</si>
  <si>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</si>
  <si>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</si>
  <si>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</si>
  <si>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</si>
  <si>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</si>
  <si>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</si>
  <si>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</si>
  <si>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</si>
  <si>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</si>
  <si>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</si>
  <si>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</si>
  <si>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</si>
  <si>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</si>
  <si>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</si>
  <si>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</si>
  <si>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</si>
  <si>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</si>
  <si>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</si>
  <si>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</si>
  <si>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</si>
  <si>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</si>
  <si>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</si>
  <si>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</si>
  <si>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</si>
  <si>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</si>
  <si>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</si>
  <si>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</si>
  <si>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</si>
  <si>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</si>
  <si>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</si>
  <si>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</si>
  <si>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</si>
  <si>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</si>
  <si>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</si>
  <si>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</si>
  <si>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</si>
  <si>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</si>
  <si>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</si>
  <si>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</si>
  <si>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</si>
  <si>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</si>
  <si>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</si>
  <si>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</si>
  <si>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</si>
  <si>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</si>
  <si>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</si>
  <si>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</si>
  <si>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</si>
  <si>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</si>
  <si>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</si>
  <si>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</si>
  <si>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</si>
  <si>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</si>
  <si>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</si>
  <si>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</si>
  <si>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</si>
  <si>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</si>
  <si>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</si>
  <si>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</si>
  <si>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</si>
  <si>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</si>
  <si>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</si>
  <si>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</si>
  <si>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</si>
  <si>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</si>
  <si>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</si>
  <si>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</si>
  <si>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</si>
  <si>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</si>
  <si>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</si>
  <si>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</si>
  <si>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</si>
  <si>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</si>
  <si>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</si>
  <si>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</si>
  <si>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</si>
  <si>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</si>
  <si>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</si>
  <si>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</si>
  <si>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</si>
  <si>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</si>
  <si>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</si>
  <si>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</si>
  <si>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</si>
  <si>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</si>
  <si>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</si>
  <si>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</si>
  <si>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</si>
  <si>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</si>
  <si>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</si>
  <si>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</si>
  <si>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</si>
  <si>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</si>
  <si>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</si>
  <si>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</si>
  <si>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</si>
  <si>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</si>
  <si>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</si>
  <si>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</si>
  <si>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</si>
  <si>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</si>
  <si>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</si>
  <si>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</si>
  <si>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</si>
  <si>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</si>
  <si>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</si>
  <si>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</si>
  <si>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</si>
  <si>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</si>
  <si>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</si>
  <si>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</si>
  <si>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</si>
  <si>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</si>
  <si>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</si>
  <si>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</si>
  <si>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</si>
  <si>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</si>
  <si>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</si>
  <si>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</si>
  <si>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</si>
  <si>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</si>
  <si>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</si>
  <si>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</si>
  <si>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</si>
  <si>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</si>
  <si>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</si>
  <si>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</si>
  <si>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</si>
  <si>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</si>
  <si>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</si>
  <si>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</si>
  <si>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</si>
  <si>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</si>
  <si>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</si>
  <si>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</si>
  <si>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</si>
  <si>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</si>
  <si>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</si>
  <si>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</si>
  <si>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</si>
  <si>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</si>
  <si>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</si>
  <si>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</si>
  <si>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</si>
  <si>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</si>
  <si>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</si>
  <si>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</si>
  <si>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</si>
  <si>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</si>
  <si>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</si>
  <si>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</si>
  <si>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</si>
  <si>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</si>
  <si>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</si>
  <si>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</si>
  <si>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</si>
  <si>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</si>
  <si>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</si>
  <si>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</si>
  <si>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</si>
  <si>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</si>
  <si>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</si>
  <si>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</si>
  <si>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</si>
  <si>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</si>
  <si>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</si>
  <si>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</si>
  <si>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</si>
  <si>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</si>
  <si>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</si>
  <si>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</si>
  <si>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</si>
  <si>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</si>
  <si>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</si>
  <si>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</si>
  <si>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</si>
  <si>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</si>
  <si>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</si>
  <si>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</si>
  <si>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</si>
  <si>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</si>
  <si>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</si>
  <si>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</si>
  <si>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</si>
  <si>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</si>
  <si>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</si>
  <si>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</si>
  <si>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</si>
  <si>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</si>
  <si>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</si>
  <si>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</si>
  <si>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</si>
  <si>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</si>
  <si>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</si>
  <si>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</si>
  <si>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</si>
  <si>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</si>
  <si>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</si>
  <si>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</si>
  <si>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</si>
  <si>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</si>
  <si>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</si>
  <si>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</si>
  <si>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</si>
  <si>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</si>
  <si>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</si>
  <si>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</si>
  <si>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</si>
  <si>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</si>
  <si>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</si>
  <si>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</si>
  <si>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</si>
  <si>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</si>
  <si>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</si>
  <si>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</si>
  <si>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</si>
  <si>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</si>
  <si>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</si>
  <si>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</si>
  <si>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</si>
  <si>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</si>
  <si>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</si>
  <si>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</si>
  <si>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</si>
  <si>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</si>
  <si>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</si>
  <si>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</si>
  <si>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</si>
  <si>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</si>
  <si>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</si>
  <si>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</si>
  <si>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</si>
  <si>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</si>
  <si>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</si>
  <si>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</si>
  <si>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</si>
  <si>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</si>
  <si>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</si>
  <si>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</si>
  <si>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</si>
  <si>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</si>
  <si>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</si>
  <si>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</si>
  <si>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</si>
  <si>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</si>
  <si>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</si>
  <si>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</si>
  <si>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</si>
  <si>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</si>
  <si>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</si>
  <si>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</si>
  <si>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</si>
  <si>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</si>
  <si>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</si>
  <si>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</si>
  <si>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</si>
  <si>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</si>
  <si>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</si>
  <si>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</si>
  <si>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</si>
  <si>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</si>
  <si>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</si>
  <si>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</si>
  <si>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</si>
  <si>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</si>
  <si>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</si>
  <si>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</si>
  <si>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</si>
  <si>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</si>
  <si>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</si>
  <si>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</si>
  <si>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</si>
  <si>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</si>
  <si>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</si>
  <si>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</si>
  <si>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</si>
  <si>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</si>
  <si>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</si>
  <si>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</si>
  <si>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</si>
  <si>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</si>
  <si>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</si>
  <si>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</si>
  <si>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</si>
  <si>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</si>
  <si>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</si>
  <si>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</si>
  <si>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</si>
  <si>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</si>
  <si>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</si>
  <si>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</si>
  <si>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</si>
  <si>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</si>
  <si>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</si>
  <si>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</si>
  <si>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</si>
  <si>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</si>
  <si>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</si>
  <si>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</si>
  <si>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</si>
  <si>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</si>
  <si>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</si>
  <si>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</si>
  <si>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</si>
  <si>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</si>
  <si>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</si>
  <si>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</si>
  <si>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</si>
  <si>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</si>
  <si>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</si>
  <si>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</si>
  <si>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</si>
  <si>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</si>
  <si>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</si>
  <si>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</si>
  <si>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</si>
  <si>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</si>
  <si>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</si>
  <si>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</si>
  <si>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</si>
  <si>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</si>
  <si>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</si>
  <si>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</si>
  <si>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</si>
  <si>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</si>
  <si>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</si>
  <si>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</si>
  <si>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</si>
  <si>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</si>
  <si>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</si>
  <si>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</si>
  <si>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</si>
  <si>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</si>
  <si>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</si>
  <si>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</si>
  <si>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</si>
  <si>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</si>
  <si>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</si>
  <si>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</si>
  <si>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</si>
  <si>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</si>
  <si>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</si>
  <si>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</si>
  <si>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</si>
  <si>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</si>
  <si>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</si>
  <si>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</si>
  <si>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</si>
  <si>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</si>
  <si>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</si>
  <si>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</si>
  <si>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</si>
  <si>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</si>
  <si>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</si>
  <si>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</si>
  <si>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</si>
  <si>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</si>
  <si>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</si>
  <si>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</si>
  <si>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</si>
  <si>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</si>
  <si>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</si>
  <si>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</si>
  <si>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</si>
  <si>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</si>
  <si>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</si>
  <si>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</si>
  <si>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</si>
  <si>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</si>
  <si>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</si>
  <si>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</si>
  <si>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</si>
  <si>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</si>
  <si>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</si>
  <si>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</si>
  <si>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</si>
  <si>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</si>
  <si>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</si>
  <si>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</si>
  <si>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</si>
  <si>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</si>
  <si>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</si>
  <si>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</si>
  <si>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</si>
  <si>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</si>
  <si>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</si>
  <si>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</si>
  <si>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</si>
  <si>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</si>
  <si>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</si>
  <si>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</si>
  <si>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</si>
  <si>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</si>
  <si>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</si>
  <si>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</si>
  <si>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</si>
  <si>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</si>
  <si>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</si>
  <si>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</si>
  <si>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</si>
  <si>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</si>
  <si>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</si>
  <si>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</si>
  <si>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</si>
  <si>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</si>
  <si>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</si>
  <si>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</si>
  <si>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</si>
  <si>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</si>
  <si>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</si>
  <si>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</si>
  <si>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</si>
  <si>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</si>
  <si>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</si>
  <si>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</si>
  <si>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</si>
  <si>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</si>
  <si>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</si>
  <si>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</si>
  <si>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</si>
  <si>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</si>
  <si>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</si>
  <si>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</si>
  <si>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</si>
  <si>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</si>
  <si>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</si>
  <si>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</si>
  <si>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</si>
  <si>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</si>
  <si>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</si>
  <si>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</si>
  <si>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</si>
  <si>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</si>
  <si>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</si>
  <si>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</si>
  <si>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</si>
  <si>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</si>
  <si>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</si>
  <si>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</si>
  <si>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</si>
  <si>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</si>
  <si>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</si>
  <si>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</si>
  <si>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</si>
  <si>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</si>
  <si>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</si>
  <si>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</si>
  <si>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</si>
  <si>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</si>
  <si>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</si>
  <si>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</si>
  <si>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</si>
  <si>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</si>
  <si>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</si>
  <si>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</si>
  <si>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</si>
  <si>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</si>
  <si>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</si>
  <si>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</si>
  <si>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</si>
  <si>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</si>
  <si>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</si>
  <si>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</si>
  <si>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</si>
  <si>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</si>
  <si>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</si>
  <si>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</si>
  <si>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</si>
  <si>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</si>
  <si>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</si>
  <si>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</si>
  <si>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</si>
  <si>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</si>
  <si>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</si>
  <si>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</si>
  <si>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</si>
  <si>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</si>
  <si>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</si>
  <si>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</si>
  <si>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</si>
  <si>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</si>
  <si>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</si>
  <si>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</si>
  <si>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</si>
  <si>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</si>
  <si>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</si>
  <si>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</si>
  <si>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</si>
  <si>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</si>
  <si>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</si>
  <si>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</si>
  <si>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</si>
  <si>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</si>
  <si>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</si>
  <si>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</si>
  <si>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</si>
  <si>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</si>
  <si>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</si>
  <si>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</si>
  <si>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</si>
  <si>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</si>
  <si>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</si>
  <si>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</si>
  <si>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</si>
  <si>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</si>
  <si>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</si>
  <si>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</si>
  <si>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</si>
  <si>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</si>
  <si>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</si>
  <si>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</si>
  <si>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</si>
  <si>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</si>
  <si>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</si>
  <si>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</si>
  <si>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</si>
  <si>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</si>
  <si>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</si>
  <si>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</si>
  <si>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</si>
  <si>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</si>
  <si>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</si>
  <si>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</si>
  <si>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</si>
  <si>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</si>
  <si>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</si>
  <si>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</si>
  <si>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</si>
  <si>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</si>
  <si>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</si>
  <si>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</si>
  <si>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</si>
  <si>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</si>
  <si>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</si>
  <si>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</si>
  <si>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</si>
  <si>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</si>
  <si>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</si>
  <si>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</si>
  <si>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</si>
  <si>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</si>
  <si>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</si>
  <si>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</si>
  <si>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</si>
  <si>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</si>
  <si>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</si>
  <si>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</si>
  <si>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</si>
  <si>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</si>
  <si>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</si>
  <si>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</si>
  <si>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</si>
  <si>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</si>
  <si>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</si>
  <si>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</si>
  <si>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</si>
  <si>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</si>
  <si>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</si>
  <si>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</si>
  <si>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</si>
  <si>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</si>
  <si>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</si>
  <si>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</si>
  <si>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</si>
  <si>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</si>
  <si>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</si>
  <si>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</si>
  <si>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</si>
  <si>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</si>
  <si>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</si>
  <si>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</si>
  <si>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</si>
  <si>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</si>
  <si>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</si>
  <si>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</si>
  <si>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</si>
  <si>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</si>
  <si>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</si>
  <si>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</si>
  <si>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</si>
  <si>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</si>
  <si>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</si>
  <si>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</si>
  <si>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</si>
  <si>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</si>
  <si>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</si>
  <si>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</si>
  <si>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</si>
  <si>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</si>
  <si>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</si>
  <si>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</si>
  <si>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</si>
  <si>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</si>
  <si>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</si>
  <si>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</si>
  <si>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</si>
  <si>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</si>
  <si>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</si>
  <si>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</si>
  <si>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</si>
  <si>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</si>
  <si>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</si>
  <si>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</si>
  <si>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</si>
  <si>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</si>
  <si>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</si>
  <si>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</si>
  <si>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</si>
  <si>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</si>
  <si>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</si>
  <si>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</si>
  <si>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</si>
  <si>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</si>
  <si>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</si>
  <si>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</si>
  <si>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</si>
  <si>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</si>
  <si>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</si>
  <si>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</si>
  <si>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</si>
  <si>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</si>
  <si>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</si>
  <si>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</si>
  <si>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</si>
  <si>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</si>
  <si>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</si>
  <si>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</si>
  <si>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</si>
  <si>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</si>
  <si>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</si>
  <si>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</si>
  <si>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</si>
  <si>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</si>
  <si>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</si>
  <si>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</si>
  <si>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</si>
  <si>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</si>
  <si>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</si>
  <si>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</si>
  <si>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</si>
  <si>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</si>
  <si>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</si>
  <si>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</si>
  <si>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</si>
  <si>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</si>
  <si>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</si>
  <si>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</si>
  <si>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</si>
  <si>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</si>
  <si>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</si>
  <si>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</si>
  <si>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</si>
  <si>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</si>
  <si>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</si>
  <si>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</si>
  <si>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</si>
  <si>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</si>
  <si>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</si>
  <si>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</si>
  <si>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</si>
  <si>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</si>
  <si>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</si>
  <si>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</si>
  <si>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</si>
  <si>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</si>
  <si>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</si>
  <si>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</si>
  <si>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</si>
  <si>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</si>
  <si>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</si>
  <si>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</si>
  <si>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</si>
  <si>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</si>
  <si>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</si>
  <si>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</si>
  <si>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</si>
  <si>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</si>
  <si>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</si>
  <si>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</si>
  <si>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</si>
  <si>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</si>
  <si>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</si>
  <si>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</si>
  <si>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</si>
  <si>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</si>
  <si>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</si>
  <si>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</si>
  <si>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</si>
  <si>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</si>
  <si>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</si>
  <si>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</si>
  <si>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</si>
  <si>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</si>
  <si>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</si>
  <si>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</si>
  <si>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</si>
  <si>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</si>
  <si>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</si>
  <si>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</si>
  <si>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</si>
  <si>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</si>
  <si>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</si>
  <si>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</si>
  <si>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</si>
  <si>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</si>
  <si>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</si>
  <si>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</si>
  <si>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</si>
  <si>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</si>
  <si>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</si>
  <si>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</si>
  <si>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</si>
  <si>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</si>
  <si>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</si>
  <si>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</si>
  <si>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</si>
  <si>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</si>
  <si>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</si>
  <si>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</si>
  <si>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</si>
  <si>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</si>
  <si>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</si>
  <si>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</si>
  <si>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</si>
  <si>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</si>
  <si>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</si>
  <si>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</si>
  <si>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</si>
  <si>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</si>
  <si>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</si>
  <si>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</si>
  <si>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</si>
  <si>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</si>
  <si>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</si>
  <si>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</si>
  <si>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</si>
  <si>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</si>
  <si>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</si>
  <si>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</si>
  <si>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</si>
  <si>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</si>
  <si>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</si>
  <si>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</si>
  <si>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</si>
  <si>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</si>
  <si>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</si>
  <si>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</si>
  <si>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</si>
  <si>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</si>
  <si>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</si>
  <si>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</si>
  <si>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</si>
  <si>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</si>
  <si>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</si>
  <si>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</si>
  <si>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</si>
  <si>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</si>
  <si>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</si>
  <si>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</si>
  <si>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</si>
  <si>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</si>
  <si>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</si>
  <si>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</si>
  <si>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</si>
  <si>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</si>
  <si>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</si>
  <si>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</si>
  <si>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</si>
  <si>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</si>
  <si>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</si>
  <si>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</si>
  <si>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</si>
  <si>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</si>
  <si>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</si>
  <si>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</si>
  <si>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</si>
  <si>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</si>
  <si>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</si>
  <si>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</si>
  <si>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</si>
  <si>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</si>
  <si>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</si>
  <si>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</si>
  <si>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</si>
  <si>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</si>
  <si>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</si>
  <si>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</si>
  <si>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</si>
  <si>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</si>
  <si>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</si>
  <si>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</si>
  <si>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</si>
  <si>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</si>
  <si>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</si>
  <si>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</si>
  <si>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</si>
  <si>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</si>
  <si>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</si>
  <si>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</si>
  <si>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</si>
  <si>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</si>
  <si>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</si>
  <si>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</si>
  <si>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</si>
  <si>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</si>
  <si>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</si>
  <si>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</si>
  <si>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</si>
  <si>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</si>
  <si>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</si>
  <si>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</si>
  <si>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</si>
  <si>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</si>
  <si>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</si>
  <si>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</si>
  <si>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</si>
  <si>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</si>
  <si>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</si>
  <si>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</si>
  <si>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</si>
  <si>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</si>
  <si>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</si>
  <si>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</si>
  <si>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</si>
  <si>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</si>
  <si>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</si>
  <si>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</si>
  <si>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</si>
  <si>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</si>
  <si>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</si>
  <si>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</si>
  <si>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</si>
  <si>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</si>
  <si>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</si>
  <si>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</si>
  <si>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</si>
  <si>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</si>
  <si>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</si>
  <si>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</si>
  <si>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</si>
  <si>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</si>
  <si>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</si>
  <si>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</si>
  <si>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</si>
  <si>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</si>
  <si>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</si>
  <si>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</si>
  <si>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</si>
  <si>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</si>
  <si>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</si>
  <si>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</si>
  <si>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</si>
  <si>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</si>
  <si>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</si>
  <si>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</si>
  <si>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</si>
  <si>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</si>
  <si>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</si>
  <si>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</si>
  <si>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</si>
  <si>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</si>
  <si>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</si>
  <si>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</si>
  <si>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</si>
  <si>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</si>
  <si>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</si>
  <si>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</si>
  <si>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</si>
  <si>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</si>
  <si>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</si>
  <si>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</si>
  <si>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</si>
  <si>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</si>
  <si>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</si>
  <si>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</si>
  <si>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</si>
  <si>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</si>
  <si>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</si>
  <si>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</si>
  <si>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</si>
  <si>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</si>
  <si>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</si>
  <si>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</si>
  <si>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</si>
  <si>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</si>
  <si>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</si>
  <si>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</si>
  <si>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</si>
  <si>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</si>
  <si>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</si>
  <si>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</si>
  <si>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</si>
  <si>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</si>
  <si>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</si>
  <si>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</si>
  <si>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</si>
  <si>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</si>
  <si>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</si>
  <si>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</si>
  <si>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</si>
  <si>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</si>
  <si>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</si>
  <si>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</si>
  <si>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</si>
  <si>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</si>
  <si>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</si>
  <si>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</si>
  <si>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</si>
  <si>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</si>
  <si>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</si>
  <si>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</si>
  <si>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</si>
  <si>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</si>
  <si>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</si>
  <si>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</si>
  <si>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</si>
  <si>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</si>
  <si>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</si>
  <si>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</si>
  <si>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</si>
  <si>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</si>
  <si>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</si>
  <si>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</si>
  <si>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</si>
  <si>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</si>
  <si>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</si>
  <si>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</si>
  <si>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</si>
  <si>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</si>
  <si>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</si>
  <si>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</si>
  <si>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</si>
  <si>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</si>
  <si>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</si>
  <si>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</si>
  <si>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</si>
  <si>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</si>
  <si>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</si>
  <si>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</si>
  <si>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</si>
  <si>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</si>
  <si>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</si>
  <si>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</si>
  <si>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</si>
  <si>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</si>
  <si>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</si>
  <si>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</si>
  <si>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</si>
  <si>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</si>
  <si>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</si>
  <si>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</si>
  <si>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</si>
  <si>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</si>
  <si>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</si>
  <si>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</si>
  <si>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</si>
  <si>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</si>
  <si>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</si>
  <si>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</si>
  <si>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</si>
  <si>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</si>
  <si>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</si>
  <si>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</si>
  <si>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</si>
  <si>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</si>
  <si>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</si>
  <si>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</si>
  <si>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</si>
  <si>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</si>
  <si>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</si>
  <si>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</si>
  <si>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</si>
  <si>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</si>
  <si>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</si>
  <si>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</si>
  <si>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</si>
  <si>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</si>
  <si>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</si>
  <si>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</si>
  <si>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</si>
  <si>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</si>
  <si>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</si>
  <si>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</si>
  <si>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</si>
  <si>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</si>
  <si>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</si>
  <si>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</si>
  <si>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</si>
  <si>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</si>
  <si>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</si>
  <si>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</si>
  <si>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</si>
  <si>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</si>
  <si>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</si>
  <si>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</si>
  <si>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</si>
  <si>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</si>
  <si>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</si>
  <si>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</si>
  <si>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</si>
  <si>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</si>
  <si>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</si>
  <si>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</si>
  <si>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</si>
  <si>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</si>
  <si>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</si>
  <si>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</si>
  <si>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</si>
  <si>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</si>
  <si>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</si>
  <si>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</si>
  <si>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</si>
  <si>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</si>
  <si>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</si>
  <si>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</si>
  <si>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</si>
  <si>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</si>
  <si>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</si>
  <si>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</si>
  <si>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</si>
  <si>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</si>
  <si>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</si>
  <si>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</si>
  <si>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</si>
  <si>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</si>
  <si>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</si>
  <si>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</si>
  <si>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</si>
  <si>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</si>
  <si>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</si>
  <si>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</si>
  <si>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</si>
  <si>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</si>
  <si>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</si>
  <si>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</si>
  <si>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</si>
  <si>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</si>
  <si>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</si>
  <si>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</si>
  <si>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</si>
  <si>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</si>
  <si>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</si>
  <si>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</si>
  <si>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</si>
  <si>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</si>
  <si>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</si>
  <si>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</si>
  <si>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</si>
  <si>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</si>
  <si>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</si>
  <si>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</si>
  <si>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</si>
  <si>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</si>
  <si>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</si>
  <si>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</si>
  <si>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</si>
  <si>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</si>
  <si>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</si>
  <si>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</si>
  <si>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</si>
  <si>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</si>
  <si>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</si>
  <si>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</si>
  <si>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</si>
  <si>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</si>
  <si>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</si>
  <si>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</si>
  <si>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</si>
  <si>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</si>
  <si>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</si>
  <si>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</si>
  <si>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</si>
  <si>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</si>
  <si>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</si>
  <si>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</si>
  <si>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</si>
  <si>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</si>
  <si>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</si>
  <si>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</si>
  <si>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</si>
  <si>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</si>
  <si>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</si>
  <si>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</si>
  <si>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</si>
  <si>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</si>
  <si>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</si>
  <si>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</si>
  <si>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</si>
  <si>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</si>
  <si>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</si>
  <si>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</si>
  <si>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</si>
  <si>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</si>
  <si>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</si>
  <si>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</si>
  <si>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</si>
  <si>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</si>
  <si>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</si>
  <si>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</si>
  <si>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</si>
  <si>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</si>
  <si>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</si>
  <si>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</si>
  <si>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</si>
  <si>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</si>
  <si>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</si>
  <si>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</si>
  <si>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</si>
  <si>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</si>
  <si>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</si>
  <si>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</si>
  <si>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</si>
  <si>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</si>
  <si>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</si>
  <si>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</si>
  <si>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</si>
  <si>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</si>
  <si>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</si>
  <si>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</si>
  <si>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</si>
  <si>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</si>
  <si>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</si>
  <si>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</si>
  <si>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</si>
  <si>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</si>
  <si>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</si>
  <si>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</si>
  <si>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</si>
  <si>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</si>
  <si>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</si>
  <si>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</si>
  <si>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</si>
  <si>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</si>
  <si>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</si>
  <si>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</si>
  <si>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</si>
  <si>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</si>
  <si>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</si>
  <si>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</si>
  <si>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</si>
  <si>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</si>
  <si>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</si>
  <si>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</si>
  <si>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</si>
  <si>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</si>
  <si>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</si>
  <si>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</si>
  <si>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</si>
  <si>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</si>
  <si>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</si>
  <si>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</si>
  <si>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</si>
  <si>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</si>
  <si>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</si>
  <si>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</si>
  <si>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</si>
  <si>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</si>
  <si>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</si>
  <si>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</si>
  <si>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</si>
  <si>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</si>
  <si>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</si>
  <si>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</si>
  <si>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</si>
  <si>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</si>
  <si>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</si>
  <si>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</si>
  <si>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</si>
  <si>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</si>
  <si>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</si>
  <si>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</si>
  <si>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</si>
  <si>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</si>
  <si>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</si>
  <si>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</si>
  <si>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</si>
  <si>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</si>
  <si>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</si>
  <si>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</si>
  <si>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</si>
  <si>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</si>
  <si>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</si>
  <si>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</si>
  <si>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</si>
  <si>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</si>
  <si>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</si>
  <si>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</si>
  <si>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</si>
  <si>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</si>
  <si>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</si>
  <si>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</si>
  <si>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</si>
  <si>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</si>
  <si>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</si>
  <si>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</si>
  <si>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</si>
  <si>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</si>
  <si>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</si>
  <si>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</si>
  <si>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</si>
  <si>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</si>
  <si>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</si>
  <si>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</si>
  <si>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</si>
  <si>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</si>
  <si>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</si>
  <si>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</si>
  <si>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</si>
  <si>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</si>
  <si>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</si>
  <si>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</si>
  <si>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</si>
  <si>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</si>
  <si>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</si>
  <si>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</si>
  <si>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</si>
  <si>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</si>
  <si>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</si>
  <si>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</si>
  <si>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</si>
  <si>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</si>
  <si>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</si>
  <si>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</si>
  <si>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</si>
  <si>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</si>
  <si>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</si>
  <si>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</si>
  <si>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</si>
  <si>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</si>
  <si>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</si>
  <si>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</si>
  <si>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</si>
  <si>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</si>
  <si>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</si>
  <si>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</si>
  <si>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</si>
  <si>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</si>
  <si>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</si>
  <si>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</si>
  <si>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</si>
  <si>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</si>
  <si>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</si>
  <si>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</si>
  <si>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</si>
  <si>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</si>
  <si>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</si>
  <si>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</si>
  <si>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</si>
  <si>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</si>
  <si>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</si>
  <si>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</si>
  <si>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</si>
  <si>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</si>
  <si>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</si>
  <si>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</si>
  <si>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</si>
  <si>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</si>
  <si>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</si>
  <si>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</si>
  <si>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</si>
  <si>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</si>
  <si>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</si>
  <si>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</si>
  <si>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</si>
  <si>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</si>
  <si>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</si>
  <si>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</si>
  <si>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</si>
  <si>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</si>
  <si>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</si>
  <si>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</si>
  <si>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</si>
  <si>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</si>
  <si>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</si>
  <si>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</si>
  <si>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</si>
  <si>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</si>
  <si>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</si>
  <si>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</si>
  <si>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</si>
  <si>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</si>
  <si>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</si>
  <si>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</si>
  <si>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</si>
  <si>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</si>
  <si>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</si>
  <si>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</si>
  <si>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</si>
  <si>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</si>
  <si>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</si>
  <si>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</si>
  <si>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</si>
  <si>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</si>
  <si>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</si>
  <si>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</si>
  <si>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</si>
  <si>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</si>
  <si>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</si>
  <si>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</si>
  <si>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</si>
  <si>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</si>
  <si>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</si>
  <si>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</si>
  <si>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</si>
  <si>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</si>
  <si>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</si>
  <si>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</si>
  <si>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</si>
  <si>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</si>
  <si>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</si>
  <si>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</si>
  <si>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</si>
  <si>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</si>
  <si>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</si>
  <si>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</si>
  <si>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</si>
  <si>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</si>
  <si>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</si>
  <si>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</si>
  <si>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</si>
  <si>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</si>
  <si>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</si>
  <si>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</si>
  <si>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</si>
  <si>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</si>
  <si>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</si>
  <si>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</si>
  <si>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</si>
  <si>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</si>
  <si>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</si>
  <si>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</si>
  <si>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</si>
  <si>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</si>
  <si>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</si>
  <si>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</si>
  <si>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</si>
  <si>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</si>
  <si>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</si>
  <si>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</si>
  <si>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</si>
  <si>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</si>
  <si>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</si>
  <si>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</si>
  <si>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</si>
  <si>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</si>
  <si>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</si>
  <si>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</si>
  <si>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</si>
  <si>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</si>
  <si>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</si>
  <si>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</si>
  <si>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</si>
  <si>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</si>
  <si>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</si>
  <si>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</si>
  <si>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</si>
  <si>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</si>
  <si>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</si>
  <si>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</si>
  <si>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</si>
  <si>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</si>
  <si>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</si>
  <si>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</si>
  <si>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</si>
  <si>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</si>
  <si>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</si>
  <si>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</si>
  <si>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</si>
  <si>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</si>
  <si>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</si>
  <si>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</si>
  <si>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</si>
  <si>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</si>
  <si>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</si>
  <si>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</si>
  <si>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</si>
  <si>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</si>
  <si>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</si>
  <si>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</si>
  <si>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</si>
  <si>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</si>
  <si>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</si>
  <si>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</si>
  <si>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</si>
  <si>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</si>
  <si>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</si>
  <si>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</si>
  <si>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</si>
  <si>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</si>
  <si>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</si>
  <si>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</si>
  <si>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</si>
  <si>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</si>
  <si>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</si>
  <si>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</si>
  <si>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</si>
  <si>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</si>
  <si>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</si>
  <si>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</si>
  <si>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</si>
  <si>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</si>
  <si>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</si>
  <si>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</si>
  <si>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</si>
  <si>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</si>
  <si>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</si>
  <si>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</si>
  <si>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</si>
  <si>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</si>
  <si>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</si>
  <si>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</si>
  <si>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</si>
  <si>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</si>
  <si>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</si>
  <si>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</si>
  <si>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</si>
  <si>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</si>
  <si>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</si>
  <si>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</si>
  <si>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</si>
  <si>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</si>
  <si>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</si>
  <si>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</si>
  <si>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</si>
  <si>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</si>
  <si>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</si>
  <si>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</si>
  <si>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</si>
  <si>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</si>
  <si>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</si>
  <si>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</si>
  <si>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</si>
  <si>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</si>
  <si>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</si>
  <si>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</si>
  <si>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</si>
  <si>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</si>
  <si>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</si>
  <si>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</si>
  <si>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</si>
  <si>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</si>
  <si>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</si>
  <si>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</si>
  <si>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</si>
  <si>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</si>
  <si>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</si>
  <si>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</si>
  <si>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</si>
  <si>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</si>
  <si>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</si>
  <si>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</si>
  <si>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</si>
  <si>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</si>
  <si>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</si>
  <si>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</si>
  <si>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</si>
  <si>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</si>
  <si>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</si>
  <si>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</si>
  <si>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</si>
  <si>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</si>
  <si>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</si>
  <si>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</si>
  <si>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</si>
  <si>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</si>
  <si>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</si>
  <si>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</si>
  <si>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</si>
  <si>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</si>
  <si>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</si>
  <si>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</si>
  <si>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</si>
  <si>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</si>
  <si>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</si>
  <si>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</si>
  <si>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</si>
  <si>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</si>
  <si>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</si>
  <si>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</si>
  <si>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</si>
  <si>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</si>
  <si>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</si>
  <si>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</si>
  <si>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</si>
  <si>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</si>
  <si>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</si>
  <si>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</si>
  <si>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</si>
  <si>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</si>
  <si>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</si>
  <si>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</si>
  <si>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</si>
  <si>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</si>
  <si>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</si>
  <si>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</si>
  <si>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</si>
  <si>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</si>
  <si>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</si>
  <si>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</si>
  <si>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</si>
  <si>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</si>
  <si>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</si>
  <si>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</si>
  <si>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</si>
  <si>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</si>
  <si>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</si>
  <si>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</si>
  <si>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</si>
  <si>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</si>
  <si>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</si>
  <si>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</si>
  <si>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</si>
  <si>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</si>
  <si>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</si>
  <si>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</si>
  <si>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</si>
  <si>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</si>
  <si>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</si>
  <si>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</si>
  <si>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</si>
  <si>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</si>
  <si>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</si>
  <si>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</si>
  <si>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</si>
  <si>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</si>
  <si>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</si>
  <si>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</si>
  <si>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</si>
  <si>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</si>
  <si>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</si>
  <si>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</si>
  <si>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</si>
  <si>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</si>
  <si>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</si>
  <si>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</si>
  <si>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</si>
  <si>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</si>
  <si>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</si>
  <si>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</si>
  <si>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</si>
  <si>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</si>
  <si>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</si>
  <si>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</si>
  <si>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</si>
  <si>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</si>
  <si>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</si>
  <si>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</si>
  <si>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</si>
  <si>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</si>
  <si>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</si>
  <si>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</si>
  <si>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</si>
  <si>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</si>
  <si>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</si>
  <si>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</si>
  <si>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</si>
  <si>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</si>
  <si>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</si>
  <si>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</si>
  <si>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</si>
  <si>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</si>
  <si>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</si>
  <si>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</si>
  <si>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</si>
  <si>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</si>
  <si>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</si>
  <si>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</si>
  <si>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</si>
  <si>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</si>
  <si>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</si>
  <si>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</si>
  <si>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</si>
  <si>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</si>
  <si>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</si>
  <si>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</si>
  <si>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</si>
  <si>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</si>
  <si>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</si>
  <si>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</si>
  <si>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</si>
  <si>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</si>
  <si>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</si>
  <si>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</si>
  <si>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</si>
  <si>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</si>
  <si>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</si>
  <si>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</si>
  <si>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</si>
  <si>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</si>
  <si>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</si>
  <si>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</si>
  <si>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</si>
  <si>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</si>
  <si>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</si>
  <si>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</si>
  <si>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</si>
  <si>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</si>
  <si>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</si>
  <si>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</si>
  <si>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</si>
  <si>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</si>
  <si>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</si>
  <si>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</si>
  <si>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</si>
  <si>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</si>
  <si>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</si>
  <si>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</si>
  <si>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</si>
  <si>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</si>
  <si>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</si>
  <si>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</si>
  <si>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</si>
  <si>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</si>
  <si>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</si>
  <si>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</si>
  <si>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</si>
  <si>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</si>
  <si>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</si>
  <si>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</si>
  <si>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</si>
  <si>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</si>
  <si>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</si>
  <si>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</si>
  <si>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</si>
  <si>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</si>
  <si>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</si>
  <si>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</si>
  <si>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</si>
  <si>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</si>
  <si>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</si>
  <si>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</si>
  <si>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</si>
  <si>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</si>
  <si>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</si>
  <si>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</si>
  <si>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</si>
  <si>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</si>
  <si>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</si>
  <si>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</si>
  <si>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</si>
  <si>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</si>
  <si>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</si>
  <si>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</si>
  <si>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</si>
  <si>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</si>
  <si>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</si>
  <si>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</si>
  <si>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</si>
  <si>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</si>
  <si>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</si>
  <si>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</si>
  <si>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</si>
  <si>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</si>
  <si>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</si>
  <si>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</si>
  <si>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</si>
  <si>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</si>
  <si>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</si>
  <si>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</si>
  <si>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</si>
  <si>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</si>
  <si>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</si>
  <si>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</si>
  <si>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</si>
  <si>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</si>
  <si>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</si>
  <si>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</si>
  <si>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</si>
  <si>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</si>
  <si>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</si>
  <si>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</si>
  <si>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</si>
  <si>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</si>
  <si>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</si>
  <si>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</si>
  <si>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</si>
  <si>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</si>
  <si>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</si>
  <si>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</si>
  <si>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</si>
  <si>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</si>
  <si>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</si>
  <si>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</si>
  <si>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</si>
  <si>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</si>
  <si>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</si>
  <si>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</si>
  <si>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</si>
  <si>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</si>
  <si>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</si>
  <si>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</si>
  <si>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</si>
  <si>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</si>
  <si>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</si>
  <si>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</si>
  <si>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</si>
  <si>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</si>
  <si>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</si>
  <si>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</si>
  <si>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</si>
  <si>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</si>
  <si>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</si>
  <si>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</si>
  <si>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</si>
  <si>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</si>
  <si>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</si>
  <si>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</si>
  <si>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</si>
  <si>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</si>
  <si>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</si>
  <si>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</si>
  <si>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</si>
  <si>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</si>
  <si>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</si>
  <si>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</si>
  <si>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</si>
  <si>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</si>
  <si>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</si>
  <si>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</si>
  <si>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</si>
  <si>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</si>
  <si>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</si>
  <si>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</si>
  <si>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</si>
  <si>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</si>
  <si>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</si>
  <si>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</si>
  <si>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</si>
  <si>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</si>
  <si>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</si>
  <si>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</si>
  <si>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</si>
  <si>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</si>
  <si>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</si>
  <si>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</si>
  <si>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</si>
  <si>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</si>
  <si>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</si>
  <si>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</si>
  <si>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</si>
  <si>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</si>
  <si>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</si>
  <si>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</si>
  <si>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</si>
  <si>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</si>
  <si>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</si>
  <si>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</si>
  <si>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</si>
  <si>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</si>
  <si>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</si>
  <si>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</si>
  <si>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</si>
  <si>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</si>
  <si>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</si>
  <si>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</si>
  <si>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</si>
  <si>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</si>
  <si>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</si>
  <si>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</si>
  <si>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</si>
  <si>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</si>
  <si>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</si>
  <si>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</si>
  <si>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</si>
  <si>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</si>
  <si>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</si>
  <si>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</si>
  <si>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</si>
  <si>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</si>
  <si>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</si>
  <si>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</si>
  <si>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</si>
  <si>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</si>
  <si>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</si>
  <si>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</si>
  <si>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</si>
  <si>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</si>
  <si>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</si>
  <si>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</si>
  <si>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</si>
  <si>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</si>
  <si>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</si>
  <si>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</si>
  <si>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</si>
  <si>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</si>
  <si>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</si>
  <si>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</si>
  <si>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</si>
  <si>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</si>
  <si>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</si>
  <si>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</si>
  <si>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</si>
  <si>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</si>
  <si>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</si>
  <si>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</si>
  <si>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</si>
  <si>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</si>
  <si>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</si>
  <si>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</si>
  <si>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</si>
  <si>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</si>
  <si>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</si>
  <si>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</si>
  <si>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</si>
  <si>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</si>
  <si>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</si>
  <si>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</si>
  <si>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</si>
  <si>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</si>
  <si>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</si>
  <si>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</si>
  <si>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</si>
  <si>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</si>
  <si>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</si>
  <si>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</si>
  <si>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</si>
  <si>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</si>
  <si>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</si>
  <si>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</si>
  <si>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</si>
  <si>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</si>
  <si>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</si>
  <si>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</si>
  <si>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</si>
  <si>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</si>
  <si>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</si>
  <si>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</si>
  <si>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</si>
  <si>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</si>
  <si>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</si>
  <si>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</si>
  <si>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</si>
  <si>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</si>
  <si>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</si>
  <si>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</si>
  <si>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</si>
  <si>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</si>
  <si>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</si>
  <si>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</si>
  <si>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</si>
  <si>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</si>
  <si>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</si>
  <si>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</si>
  <si>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</si>
  <si>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</si>
  <si>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</si>
  <si>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</si>
  <si>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</si>
  <si>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</si>
  <si>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</si>
  <si>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</si>
  <si>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</si>
  <si>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</si>
  <si>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</si>
  <si>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</si>
  <si>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</si>
  <si>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</si>
  <si>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</si>
  <si>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</si>
  <si>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</si>
  <si>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</si>
  <si>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</si>
  <si>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</si>
  <si>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</si>
  <si>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</si>
  <si>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</si>
  <si>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</si>
  <si>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</si>
  <si>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</si>
  <si>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</si>
  <si>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</si>
  <si>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</si>
  <si>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</si>
  <si>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</si>
  <si>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</si>
  <si>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</si>
  <si>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</si>
  <si>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</si>
  <si>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</si>
  <si>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</si>
  <si>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</si>
  <si>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</si>
  <si>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</si>
  <si>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</si>
  <si>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</si>
  <si>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</si>
  <si>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</si>
  <si>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</si>
  <si>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</si>
  <si>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</si>
  <si>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</si>
  <si>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</si>
  <si>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</si>
  <si>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</si>
  <si>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</si>
  <si>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</si>
  <si>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</si>
  <si>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</si>
  <si>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</si>
  <si>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</si>
  <si>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</si>
  <si>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</si>
  <si>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</si>
  <si>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</si>
  <si>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</si>
  <si>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</si>
  <si>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</si>
  <si>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</si>
  <si>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</si>
  <si>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</si>
  <si>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</si>
  <si>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</si>
  <si>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</si>
  <si>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</si>
  <si>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</si>
  <si>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</si>
  <si>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</si>
  <si>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</si>
  <si>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</si>
  <si>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</si>
  <si>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</si>
  <si>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</si>
  <si>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</si>
  <si>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</si>
  <si>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</si>
  <si>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</si>
  <si>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</si>
  <si>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</si>
  <si>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</si>
  <si>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</si>
  <si>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</si>
  <si>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</si>
  <si>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</si>
  <si>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</si>
  <si>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</si>
  <si>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</si>
  <si>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</si>
  <si>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</si>
  <si>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</si>
  <si>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</si>
  <si>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</si>
  <si>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</si>
  <si>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</si>
  <si>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</si>
  <si>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</si>
  <si>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</si>
  <si>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</si>
  <si>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</si>
  <si>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</si>
  <si>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</si>
  <si>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</si>
  <si>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</si>
  <si>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</si>
  <si>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</si>
  <si>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</si>
  <si>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</si>
  <si>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</si>
  <si>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</si>
  <si>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</si>
  <si>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</si>
  <si>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</si>
  <si>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</si>
  <si>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</si>
  <si>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</si>
  <si>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</si>
  <si>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</si>
  <si>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</si>
  <si>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</si>
  <si>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</si>
  <si>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</si>
  <si>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</si>
  <si>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</si>
  <si>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</si>
  <si>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</si>
  <si>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</si>
  <si>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</si>
  <si>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</si>
  <si>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</si>
  <si>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</si>
  <si>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</si>
  <si>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</si>
  <si>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</si>
  <si>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</si>
  <si>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</si>
  <si>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</si>
  <si>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</si>
  <si>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</si>
  <si>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</si>
  <si>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</si>
  <si>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</si>
  <si>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</si>
  <si>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</si>
  <si>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</si>
  <si>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</si>
  <si>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</si>
  <si>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</si>
  <si>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</si>
  <si>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</si>
  <si>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</si>
  <si>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</si>
  <si>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</si>
  <si>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</si>
  <si>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</si>
  <si>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</si>
  <si>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</si>
  <si>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</si>
  <si>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</si>
  <si>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</si>
  <si>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</si>
  <si>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</si>
  <si>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</si>
  <si>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</si>
  <si>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</si>
  <si>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</si>
  <si>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</si>
  <si>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</si>
  <si>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</si>
  <si>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</si>
  <si>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</si>
  <si>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</si>
  <si>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</si>
  <si>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</si>
  <si>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</si>
  <si>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</si>
  <si>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</si>
  <si>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</si>
  <si>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</si>
  <si>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</si>
  <si>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</si>
  <si>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</si>
  <si>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</si>
  <si>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</si>
  <si>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</si>
  <si>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</si>
  <si>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</si>
  <si>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</si>
  <si>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</si>
  <si>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</si>
  <si>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</si>
  <si>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</si>
  <si>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</si>
  <si>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</si>
  <si>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</si>
  <si>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</si>
  <si>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</si>
  <si>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</si>
  <si>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</si>
  <si>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</si>
  <si>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</si>
  <si>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</si>
  <si>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</si>
  <si>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</si>
  <si>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</si>
  <si>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</si>
  <si>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</si>
  <si>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</si>
  <si>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</si>
  <si>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</si>
  <si>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</si>
  <si>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</si>
  <si>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</si>
  <si>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</si>
  <si>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</si>
  <si>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</si>
  <si>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</si>
  <si>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</si>
  <si>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</si>
  <si>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</si>
  <si>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</si>
  <si>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</si>
  <si>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</si>
  <si>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</si>
  <si>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</si>
  <si>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</si>
  <si>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</si>
  <si>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</si>
  <si>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</si>
  <si>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</si>
  <si>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</si>
  <si>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</si>
  <si>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</si>
  <si>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</si>
  <si>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</si>
  <si>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</si>
  <si>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</si>
  <si>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</si>
  <si>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</si>
  <si>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</si>
  <si>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</si>
  <si>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</si>
  <si>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</si>
  <si>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</si>
  <si>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</si>
  <si>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</si>
  <si>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</si>
  <si>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</si>
  <si>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</si>
  <si>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</si>
  <si>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</si>
  <si>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</si>
  <si>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</si>
  <si>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</si>
  <si>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</si>
  <si>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</si>
  <si>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</si>
  <si>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</si>
  <si>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</si>
  <si>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</si>
  <si>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</si>
  <si>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</si>
  <si>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</si>
  <si>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</si>
  <si>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</si>
  <si>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</si>
  <si>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</si>
  <si>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</si>
  <si>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</si>
  <si>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</si>
  <si>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</si>
  <si>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</si>
  <si>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</si>
  <si>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</si>
  <si>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</si>
  <si>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</si>
  <si>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</si>
  <si>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</si>
  <si>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</si>
  <si>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</si>
  <si>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</si>
  <si>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</si>
  <si>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</si>
  <si>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</si>
  <si>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</si>
  <si>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</si>
  <si>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</si>
  <si>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</si>
  <si>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</si>
  <si>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</si>
  <si>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</si>
  <si>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</si>
  <si>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</si>
  <si>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</si>
  <si>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</si>
  <si>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</si>
  <si>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</si>
  <si>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</si>
  <si>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</si>
  <si>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</si>
  <si>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</si>
  <si>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</si>
  <si>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</si>
  <si>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</si>
  <si>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</si>
  <si>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</si>
  <si>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</si>
  <si>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</si>
  <si>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</si>
  <si>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</si>
  <si>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</si>
  <si>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</si>
  <si>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</si>
  <si>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</si>
  <si>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</si>
  <si>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</si>
  <si>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</si>
  <si>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</si>
  <si>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</si>
  <si>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</si>
  <si>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</si>
  <si>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</si>
  <si>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</si>
  <si>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</si>
  <si>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</si>
  <si>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</si>
  <si>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</si>
  <si>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</si>
  <si>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</si>
  <si>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</si>
  <si>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</si>
  <si>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</si>
  <si>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</si>
  <si>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</si>
  <si>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</si>
  <si>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</si>
  <si>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</si>
  <si>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</si>
  <si>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</si>
  <si>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</si>
  <si>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</si>
  <si>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</si>
  <si>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</si>
  <si>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</si>
  <si>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</si>
  <si>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</si>
  <si>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</si>
  <si>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</si>
  <si>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</si>
  <si>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</si>
  <si>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</si>
  <si>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</si>
  <si>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</si>
  <si>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</si>
  <si>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</si>
  <si>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</si>
  <si>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</si>
  <si>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</si>
  <si>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</si>
  <si>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</si>
  <si>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</si>
  <si>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</si>
  <si>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</si>
  <si>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</si>
  <si>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</si>
  <si>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</si>
  <si>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</si>
  <si>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</si>
  <si>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</si>
  <si>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</si>
  <si>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</si>
  <si>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</si>
  <si>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</si>
  <si>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</si>
  <si>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</si>
  <si>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</si>
  <si>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</si>
  <si>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</si>
  <si>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</si>
  <si>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</si>
  <si>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</si>
  <si>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</si>
  <si>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</si>
  <si>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</si>
  <si>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</si>
  <si>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</si>
  <si>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</si>
  <si>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</si>
  <si>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</si>
  <si>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</si>
  <si>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</si>
  <si>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</si>
  <si>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</si>
  <si>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</si>
  <si>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</si>
  <si>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</si>
  <si>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</si>
  <si>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</si>
  <si>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</si>
  <si>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</si>
  <si>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</si>
  <si>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</si>
  <si>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</si>
  <si>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</si>
  <si>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</si>
  <si>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</si>
  <si>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</si>
  <si>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</si>
  <si>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</si>
  <si>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</si>
  <si>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</si>
  <si>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</si>
  <si>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</si>
  <si>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</si>
  <si>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</si>
  <si>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</si>
  <si>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</si>
  <si>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</si>
  <si>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</si>
  <si>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</si>
  <si>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</si>
  <si>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</si>
  <si>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</si>
  <si>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</si>
  <si>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</si>
  <si>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</si>
  <si>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</si>
  <si>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</si>
  <si>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</si>
  <si>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</si>
  <si>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</si>
  <si>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</si>
  <si>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</si>
  <si>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</si>
  <si>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</si>
  <si>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</si>
  <si>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</si>
  <si>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</si>
  <si>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</si>
  <si>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</si>
  <si>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</si>
  <si>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</si>
  <si>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</si>
  <si>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</si>
  <si>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</si>
  <si>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</si>
  <si>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</si>
  <si>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</si>
  <si>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</si>
  <si>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</si>
  <si>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</si>
  <si>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</si>
  <si>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</si>
  <si>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</si>
  <si>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</si>
  <si>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</si>
  <si>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</si>
  <si>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</si>
  <si>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</si>
  <si>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</si>
  <si>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</si>
  <si>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</si>
  <si>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</si>
  <si>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</si>
  <si>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</si>
  <si>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</si>
  <si>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</si>
  <si>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</si>
  <si>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</si>
  <si>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</si>
  <si>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</si>
  <si>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</si>
  <si>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</si>
  <si>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</si>
  <si>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</si>
  <si>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</si>
  <si>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</si>
  <si>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</si>
  <si>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</si>
  <si>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</si>
  <si>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</si>
  <si>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</si>
  <si>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</si>
  <si>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</si>
  <si>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</si>
  <si>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</si>
  <si>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</si>
  <si>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</si>
  <si>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</si>
  <si>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</si>
  <si>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</si>
  <si>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</si>
  <si>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</si>
  <si>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</si>
  <si>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</si>
  <si>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</si>
  <si>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</si>
  <si>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</si>
  <si>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</si>
  <si>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</si>
  <si>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</si>
  <si>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</si>
  <si>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</si>
  <si>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</si>
  <si>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</si>
  <si>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</si>
  <si>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</si>
  <si>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</si>
  <si>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</si>
  <si>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</si>
  <si>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</si>
  <si>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</si>
  <si>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</si>
  <si>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</si>
  <si>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</si>
  <si>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</si>
  <si>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</si>
  <si>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</si>
  <si>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</si>
  <si>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</si>
  <si>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</si>
  <si>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</si>
  <si>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</si>
  <si>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</si>
  <si>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</si>
  <si>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</si>
  <si>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</si>
  <si>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</si>
  <si>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</si>
  <si>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</si>
  <si>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</si>
  <si>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</si>
  <si>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</si>
  <si>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</si>
  <si>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</si>
  <si>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</si>
  <si>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</si>
  <si>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</si>
  <si>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</si>
  <si>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</si>
  <si>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</si>
  <si>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</si>
  <si>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</si>
  <si>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</si>
  <si>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</si>
  <si>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</si>
  <si>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</si>
  <si>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</si>
  <si>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</si>
  <si>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</si>
  <si>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</si>
  <si>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</si>
  <si>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</si>
  <si>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</si>
  <si>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</si>
  <si>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</si>
  <si>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</si>
  <si>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</si>
  <si>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</si>
  <si>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</si>
  <si>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</si>
  <si>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</si>
  <si>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</si>
  <si>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</si>
  <si>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</si>
  <si>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</si>
  <si>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</si>
  <si>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</si>
  <si>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</si>
  <si>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</si>
  <si>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</si>
  <si>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</si>
  <si>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</si>
  <si>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</si>
  <si>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</si>
  <si>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</si>
  <si>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</si>
  <si>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</si>
  <si>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</si>
  <si>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</si>
  <si>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</si>
  <si>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</si>
  <si>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</si>
  <si>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</si>
  <si>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</si>
  <si>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</si>
  <si>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</si>
  <si>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</si>
  <si>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</si>
  <si>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</si>
  <si>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</si>
  <si>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</si>
  <si>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</si>
  <si>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</si>
  <si>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</si>
  <si>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</si>
  <si>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</si>
  <si>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</si>
  <si>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</si>
  <si>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</si>
  <si>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</si>
  <si>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</si>
  <si>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</si>
  <si>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</si>
  <si>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</si>
  <si>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</si>
  <si>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</si>
  <si>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</si>
  <si>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</si>
  <si>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</si>
  <si>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</si>
  <si>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</si>
  <si>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</si>
  <si>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</si>
  <si>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</si>
  <si>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</si>
  <si>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</si>
  <si>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</si>
  <si>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</si>
  <si>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</si>
  <si>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</si>
  <si>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</si>
  <si>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</si>
  <si>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</si>
  <si>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</si>
  <si>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</si>
  <si>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</si>
  <si>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</si>
  <si>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</si>
  <si>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</si>
  <si>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</si>
  <si>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</si>
  <si>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</si>
  <si>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</si>
  <si>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</si>
  <si>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</si>
  <si>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</si>
  <si>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</si>
  <si>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</si>
  <si>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</si>
  <si>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</si>
  <si>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</si>
  <si>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</si>
  <si>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</si>
  <si>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</si>
  <si>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</si>
  <si>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</si>
  <si>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</si>
  <si>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</si>
  <si>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</si>
  <si>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</si>
  <si>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</si>
  <si>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</si>
  <si>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</si>
  <si>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</si>
  <si>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</si>
  <si>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</si>
  <si>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</si>
  <si>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</si>
  <si>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</si>
  <si>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</si>
  <si>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</si>
  <si>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</si>
  <si>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</si>
  <si>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</si>
  <si>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</si>
  <si>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</si>
  <si>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</si>
  <si>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</si>
  <si>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</si>
  <si>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</si>
  <si>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</si>
  <si>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</si>
  <si>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</si>
  <si>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</si>
  <si>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</si>
  <si>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</si>
  <si>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</si>
  <si>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</si>
  <si>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</si>
  <si>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</si>
  <si>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</si>
  <si>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</si>
  <si>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</si>
  <si>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</si>
  <si>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</si>
  <si>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</si>
  <si>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</si>
  <si>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</si>
  <si>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</si>
  <si>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</si>
  <si>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</si>
  <si>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</si>
  <si>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</si>
  <si>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</si>
  <si>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</si>
  <si>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</si>
  <si>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</si>
  <si>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</si>
  <si>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</si>
  <si>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</si>
  <si>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</si>
  <si>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</si>
  <si>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</si>
  <si>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</si>
  <si>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</si>
  <si>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</si>
  <si>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</si>
  <si>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</si>
  <si>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</si>
  <si>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</si>
  <si>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</si>
  <si>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</si>
  <si>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</si>
  <si>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</si>
  <si>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</si>
  <si>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</si>
  <si>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</si>
  <si>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</si>
  <si>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</si>
  <si>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</si>
  <si>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</si>
  <si>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</si>
  <si>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</si>
  <si>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</si>
  <si>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</si>
  <si>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</si>
  <si>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</si>
  <si>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</si>
  <si>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</si>
  <si>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</si>
  <si>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</si>
  <si>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</si>
  <si>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</si>
  <si>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</si>
  <si>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</si>
  <si>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</si>
  <si>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</si>
  <si>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</si>
  <si>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</si>
  <si>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</si>
  <si>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</si>
  <si>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</si>
  <si>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</si>
  <si>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</si>
  <si>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</si>
  <si>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</si>
  <si>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</si>
  <si>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</si>
  <si>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</si>
  <si>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</si>
  <si>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</si>
  <si>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</si>
  <si>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</si>
  <si>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</si>
  <si>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</si>
  <si>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</si>
  <si>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</si>
  <si>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</si>
  <si>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</si>
  <si>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</si>
  <si>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</si>
  <si>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</si>
  <si>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</si>
  <si>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</si>
  <si>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</si>
  <si>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</si>
  <si>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</si>
  <si>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</si>
  <si>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</si>
  <si>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</si>
  <si>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</si>
  <si>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</si>
  <si>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</si>
  <si>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</si>
  <si>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</si>
  <si>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</si>
  <si>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</si>
  <si>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</si>
  <si>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</si>
  <si>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</si>
  <si>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</si>
  <si>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</si>
  <si>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</si>
  <si>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</si>
  <si>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</si>
  <si>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</si>
  <si>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</si>
  <si>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</si>
  <si>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</si>
  <si>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</si>
  <si>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</si>
  <si>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</si>
  <si>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</si>
  <si>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</si>
  <si>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</si>
  <si>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</si>
  <si>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</si>
  <si>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</si>
  <si>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</si>
  <si>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</si>
  <si>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</si>
  <si>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</si>
  <si>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</si>
  <si>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</si>
  <si>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</si>
  <si>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</si>
  <si>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</si>
  <si>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</si>
  <si>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</si>
  <si>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</si>
  <si>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</si>
  <si>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</si>
  <si>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</si>
  <si>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</si>
  <si>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</si>
  <si>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</si>
  <si>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</si>
  <si>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</si>
  <si>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</si>
  <si>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</si>
  <si>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</si>
  <si>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</si>
  <si>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</si>
  <si>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</si>
  <si>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</si>
  <si>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</si>
  <si>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</si>
  <si>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</si>
  <si>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</si>
  <si>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</si>
  <si>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</si>
  <si>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</si>
  <si>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</si>
  <si>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</si>
  <si>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</si>
  <si>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</si>
  <si>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</si>
  <si>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</si>
  <si>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</si>
  <si>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</si>
  <si>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</si>
  <si>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</si>
  <si>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</si>
  <si>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</si>
  <si>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</si>
  <si>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</si>
  <si>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</si>
  <si>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</si>
  <si>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</si>
  <si>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</si>
  <si>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</si>
  <si>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</si>
  <si>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</si>
  <si>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</si>
  <si>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</si>
  <si>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</si>
  <si>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</si>
  <si>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</si>
  <si>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</si>
  <si>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</si>
  <si>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</si>
  <si>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</si>
  <si>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</si>
  <si>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</si>
  <si>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</si>
  <si>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</si>
  <si>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</si>
  <si>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</si>
  <si>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</si>
  <si>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</si>
  <si>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</si>
  <si>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</si>
  <si>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</si>
  <si>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</si>
  <si>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</si>
  <si>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</si>
  <si>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</si>
  <si>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</si>
  <si>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</si>
  <si>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</si>
  <si>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</si>
  <si>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</si>
  <si>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</si>
  <si>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</si>
  <si>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</si>
  <si>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</si>
  <si>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</si>
  <si>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</si>
  <si>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</si>
  <si>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</si>
  <si>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</si>
  <si>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</si>
  <si>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</si>
  <si>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</si>
  <si>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</si>
  <si>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</si>
  <si>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</si>
  <si>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</si>
  <si>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</si>
  <si>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</si>
  <si>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</si>
  <si>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</si>
  <si>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</si>
  <si>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</si>
  <si>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</si>
  <si>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</si>
  <si>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</si>
  <si>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</si>
  <si>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</si>
  <si>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</si>
  <si>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</si>
  <si>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</si>
  <si>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</si>
  <si>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</si>
  <si>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</si>
  <si>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</si>
  <si>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</si>
  <si>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</si>
  <si>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</si>
  <si>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</si>
  <si>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</si>
  <si>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</si>
  <si>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</si>
  <si>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</si>
  <si>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</si>
  <si>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</si>
  <si>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</si>
  <si>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</si>
  <si>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</si>
  <si>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</si>
  <si>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</si>
  <si>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</si>
  <si>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</si>
  <si>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</si>
  <si>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</si>
  <si>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</si>
  <si>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</si>
  <si>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</si>
  <si>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</si>
  <si>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</si>
  <si>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</si>
  <si>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</si>
  <si>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</si>
  <si>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</si>
  <si>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</si>
  <si>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</si>
  <si>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</si>
  <si>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</si>
  <si>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</si>
  <si>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</si>
  <si>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</si>
  <si>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</si>
  <si>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</si>
  <si>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</si>
  <si>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</si>
  <si>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</si>
  <si>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</si>
  <si>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</si>
  <si>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</si>
  <si>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</si>
  <si>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</si>
  <si>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</si>
  <si>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</si>
  <si>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</si>
  <si>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</si>
  <si>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</si>
  <si>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</si>
  <si>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</si>
  <si>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</si>
  <si>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</si>
  <si>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</si>
  <si>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</si>
  <si>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</si>
  <si>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</si>
  <si>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</si>
  <si>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</si>
  <si>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</si>
  <si>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</si>
  <si>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</si>
  <si>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</si>
  <si>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</si>
  <si>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</si>
  <si>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</si>
  <si>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</si>
  <si>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</si>
  <si>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</si>
  <si>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</si>
  <si>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</si>
  <si>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</si>
  <si>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</si>
  <si>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</si>
  <si>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</si>
  <si>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</si>
  <si>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</si>
  <si>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</si>
  <si>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</si>
  <si>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</si>
  <si>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</si>
  <si>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</si>
  <si>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</si>
  <si>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</si>
  <si>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</si>
  <si>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</si>
  <si>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</si>
  <si>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</si>
  <si>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</si>
  <si>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</si>
  <si>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</si>
  <si>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</si>
  <si>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</si>
  <si>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</si>
  <si>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</si>
  <si>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</si>
  <si>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</si>
  <si>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</si>
  <si>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</si>
  <si>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</si>
  <si>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</si>
  <si>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</si>
  <si>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</si>
  <si>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</si>
  <si>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</si>
  <si>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</si>
  <si>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</si>
  <si>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</si>
  <si>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</si>
  <si>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</si>
  <si>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</si>
  <si>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</si>
  <si>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</si>
  <si>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</si>
  <si>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</si>
  <si>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</si>
  <si>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</si>
  <si>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</si>
  <si>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</si>
  <si>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</si>
  <si>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</si>
  <si>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</si>
  <si>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</si>
  <si>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</si>
  <si>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</si>
  <si>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</si>
  <si>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</si>
  <si>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</si>
  <si>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</si>
  <si>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</si>
  <si>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</si>
  <si>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</si>
  <si>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</si>
  <si>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</si>
  <si>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</si>
  <si>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</si>
  <si>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</si>
  <si>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</si>
  <si>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</si>
  <si>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</si>
  <si>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</si>
  <si>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</si>
  <si>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</si>
  <si>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</si>
  <si>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</si>
  <si>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</si>
  <si>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</si>
  <si>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</si>
  <si>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</si>
  <si>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</si>
  <si>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</si>
  <si>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</si>
  <si>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</si>
  <si>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</si>
  <si>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</si>
  <si>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</si>
  <si>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</si>
  <si>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</si>
  <si>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</si>
  <si>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</si>
  <si>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</si>
  <si>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</si>
  <si>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</si>
  <si>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</si>
  <si>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</si>
  <si>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</si>
  <si>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</si>
  <si>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</si>
  <si>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</si>
  <si>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</si>
  <si>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</si>
  <si>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</si>
  <si>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</si>
  <si>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</si>
  <si>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</si>
  <si>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</si>
  <si>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</si>
  <si>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</si>
  <si>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</si>
  <si>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</si>
  <si>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</si>
  <si>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</si>
  <si>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</si>
  <si>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</si>
  <si>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</si>
  <si>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</si>
  <si>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</si>
  <si>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</si>
  <si>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</si>
  <si>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</si>
  <si>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</si>
  <si>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</si>
  <si>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</si>
  <si>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</si>
  <si>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</si>
  <si>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</si>
  <si>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</si>
  <si>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</si>
  <si>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</si>
  <si>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</si>
  <si>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</si>
  <si>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</si>
  <si>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</si>
  <si>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</si>
  <si>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</si>
  <si>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</si>
  <si>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</si>
  <si>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</si>
  <si>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</si>
  <si>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</si>
  <si>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</si>
  <si>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</si>
  <si>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</si>
  <si>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</si>
  <si>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</si>
  <si>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</si>
  <si>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</si>
  <si>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</si>
  <si>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</si>
  <si>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</si>
  <si>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</si>
  <si>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</si>
  <si>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</si>
  <si>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</si>
  <si>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</si>
  <si>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</si>
  <si>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</si>
  <si>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</si>
  <si>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</si>
  <si>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</si>
  <si>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</si>
  <si>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</si>
  <si>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</si>
  <si>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</si>
  <si>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</si>
  <si>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</si>
  <si>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</si>
  <si>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</si>
  <si>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</si>
  <si>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</si>
  <si>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</si>
  <si>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</si>
  <si>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</si>
  <si>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</si>
  <si>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</si>
  <si>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</si>
  <si>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</si>
  <si>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</si>
  <si>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</si>
  <si>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</si>
  <si>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</si>
  <si>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</si>
  <si>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</si>
  <si>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</si>
  <si>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</si>
  <si>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</si>
  <si>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</si>
  <si>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</si>
  <si>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</si>
  <si>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</si>
  <si>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</si>
  <si>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</si>
  <si>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</si>
  <si>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</si>
  <si>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</si>
  <si>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</si>
  <si>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</si>
  <si>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</si>
  <si>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</si>
  <si>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</si>
  <si>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</si>
  <si>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</si>
  <si>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</si>
  <si>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</si>
  <si>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</si>
  <si>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</si>
  <si>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</si>
  <si>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</si>
  <si>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</si>
  <si>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</si>
  <si>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</si>
  <si>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</si>
  <si>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</si>
  <si>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</si>
  <si>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</si>
  <si>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</si>
  <si>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</si>
  <si>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</si>
  <si>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</si>
  <si>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</si>
  <si>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</si>
  <si>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</si>
  <si>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</si>
  <si>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</si>
  <si>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</si>
  <si>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</si>
  <si>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</si>
  <si>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</si>
  <si>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</si>
  <si>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</si>
  <si>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</si>
  <si>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</si>
  <si>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</si>
  <si>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</si>
  <si>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</si>
  <si>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</si>
  <si>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</si>
  <si>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</si>
  <si>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</si>
  <si>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</si>
  <si>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</si>
  <si>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</si>
  <si>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</si>
  <si>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</si>
  <si>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</si>
  <si>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</si>
  <si>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</si>
  <si>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</si>
  <si>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</si>
  <si>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</si>
  <si>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</si>
  <si>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</si>
  <si>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</si>
  <si>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</si>
  <si>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</si>
  <si>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</si>
  <si>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</si>
  <si>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</si>
  <si>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</si>
  <si>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</si>
  <si>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</si>
  <si>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</si>
  <si>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</si>
  <si>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</si>
  <si>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</si>
  <si>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</si>
  <si>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</si>
  <si>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</si>
  <si>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</si>
  <si>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</si>
  <si>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</si>
  <si>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</si>
  <si>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</si>
  <si>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</si>
  <si>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</si>
  <si>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</si>
  <si>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</si>
  <si>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</si>
  <si>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</si>
  <si>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</si>
  <si>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</si>
  <si>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</si>
  <si>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</si>
  <si>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</si>
  <si>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</si>
  <si>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</si>
  <si>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</si>
  <si>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</si>
  <si>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</si>
  <si>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</si>
  <si>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</si>
  <si>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</si>
  <si>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</si>
  <si>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</si>
  <si>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</si>
  <si>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</si>
  <si>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</si>
  <si>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</si>
  <si>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</si>
  <si>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</si>
  <si>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</si>
  <si>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</si>
  <si>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</si>
  <si>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</si>
  <si>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</si>
  <si>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</si>
  <si>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</si>
  <si>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</si>
  <si>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</si>
  <si>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</si>
  <si>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</si>
  <si>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</si>
  <si>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</si>
  <si>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</si>
  <si>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</si>
  <si>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</si>
  <si>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</si>
  <si>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</si>
  <si>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</si>
  <si>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</si>
  <si>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</si>
  <si>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</si>
  <si>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</si>
  <si>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</si>
  <si>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</si>
  <si>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</si>
  <si>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</si>
  <si>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</si>
  <si>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</si>
  <si>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</si>
  <si>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</si>
  <si>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</si>
  <si>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</si>
  <si>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</si>
  <si>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</si>
  <si>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</si>
  <si>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</si>
  <si>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</si>
  <si>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</si>
  <si>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</si>
  <si>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</si>
  <si>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</si>
  <si>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</si>
  <si>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</si>
  <si>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</si>
  <si>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</si>
  <si>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</si>
  <si>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</si>
  <si>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</si>
  <si>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</si>
  <si>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</si>
  <si>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</si>
  <si>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</si>
  <si>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</si>
  <si>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</si>
  <si>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</si>
  <si>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</si>
  <si>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</si>
  <si>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</si>
  <si>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</si>
  <si>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</si>
  <si>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</si>
  <si>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</si>
  <si>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</si>
  <si>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</si>
  <si>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</si>
  <si>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</si>
  <si>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</si>
  <si>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</si>
  <si>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</si>
  <si>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</si>
  <si>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</si>
  <si>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</si>
  <si>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</si>
  <si>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</si>
  <si>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</si>
  <si>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</si>
  <si>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</si>
  <si>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</si>
  <si>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</si>
  <si>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</si>
  <si>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</si>
  <si>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</si>
  <si>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</si>
  <si>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</si>
  <si>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</si>
  <si>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</si>
  <si>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</si>
  <si>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</si>
  <si>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</si>
  <si>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</si>
  <si>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</si>
  <si>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</si>
  <si>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</si>
  <si>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</si>
  <si>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</si>
  <si>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</si>
  <si>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</si>
  <si>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</si>
  <si>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</si>
  <si>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</si>
  <si>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</si>
  <si>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</si>
  <si>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</si>
  <si>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</si>
  <si>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</si>
  <si>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</si>
  <si>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</si>
  <si>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</si>
  <si>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</si>
  <si>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</si>
  <si>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</si>
  <si>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</si>
  <si>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</si>
  <si>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</si>
  <si>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</si>
  <si>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</si>
  <si>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</si>
  <si>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</si>
  <si>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</si>
  <si>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</si>
  <si>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</si>
  <si>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</si>
  <si>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</si>
  <si>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</si>
  <si>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</si>
  <si>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</si>
  <si>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</si>
  <si>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</si>
  <si>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</si>
  <si>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</si>
  <si>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</si>
  <si>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</si>
  <si>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</si>
  <si>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</si>
  <si>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</si>
  <si>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</si>
  <si>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</si>
  <si>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</si>
  <si>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</si>
  <si>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</si>
  <si>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</si>
  <si>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</si>
  <si>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</si>
  <si>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</si>
  <si>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</si>
  <si>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</si>
  <si>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</si>
  <si>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</si>
  <si>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</si>
  <si>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</si>
  <si>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</si>
  <si>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</si>
  <si>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</si>
  <si>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</si>
  <si>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</si>
  <si>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</si>
  <si>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</si>
  <si>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</si>
  <si>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</si>
  <si>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</si>
  <si>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</si>
  <si>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</si>
  <si>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</si>
  <si>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</si>
  <si>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</si>
  <si>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</si>
  <si>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</si>
  <si>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</si>
  <si>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</si>
  <si>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</si>
  <si>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</si>
  <si>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</si>
  <si>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</si>
  <si>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</si>
  <si>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</si>
  <si>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</si>
  <si>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</si>
  <si>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</si>
  <si>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</si>
  <si>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</si>
  <si>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</si>
  <si>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</si>
  <si>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</si>
  <si>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</si>
  <si>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</si>
  <si>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</si>
  <si>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</si>
  <si>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</si>
  <si>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</si>
  <si>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</si>
  <si>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</si>
  <si>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</si>
  <si>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</si>
  <si>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</si>
  <si>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</si>
  <si>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</si>
  <si>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</si>
  <si>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</si>
  <si>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</si>
  <si>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</si>
  <si>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</si>
  <si>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</si>
  <si>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</si>
  <si>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</si>
  <si>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</si>
  <si>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</si>
  <si>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</si>
  <si>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</si>
  <si>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</si>
  <si>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</si>
  <si>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</si>
  <si>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</si>
  <si>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</si>
  <si>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</si>
  <si>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</si>
  <si>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</si>
  <si>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</si>
  <si>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</si>
  <si>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</si>
  <si>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</si>
  <si>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</si>
  <si>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</si>
  <si>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</si>
  <si>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</si>
  <si>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</si>
  <si>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</si>
  <si>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</si>
  <si>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</si>
  <si>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</si>
  <si>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</si>
  <si>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</si>
  <si>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</si>
  <si>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</si>
  <si>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</si>
  <si>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</si>
  <si>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</si>
  <si>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</si>
  <si>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</si>
  <si>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</si>
  <si>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</si>
  <si>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</si>
  <si>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</si>
  <si>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</si>
  <si>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</si>
  <si>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</si>
  <si>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</si>
  <si>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</si>
  <si>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</si>
  <si>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</si>
  <si>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</si>
  <si>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</si>
  <si>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</si>
  <si>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</si>
  <si>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</si>
  <si>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</si>
  <si>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</si>
  <si>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</si>
  <si>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</si>
  <si>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</si>
  <si>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</si>
  <si>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</si>
  <si>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</si>
  <si>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</si>
  <si>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</si>
  <si>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</si>
  <si>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</si>
  <si>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</si>
  <si>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</si>
  <si>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</si>
  <si>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</si>
  <si>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</si>
  <si>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</si>
  <si>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</si>
  <si>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</si>
  <si>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</si>
  <si>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</si>
  <si>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</si>
  <si>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</si>
  <si>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</si>
  <si>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</si>
  <si>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</si>
  <si>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</si>
  <si>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</si>
  <si>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</si>
  <si>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</si>
  <si>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</si>
  <si>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</si>
  <si>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</si>
  <si>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</si>
  <si>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</si>
  <si>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</si>
  <si>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</si>
  <si>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</si>
  <si>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</si>
  <si>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</si>
  <si>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</si>
  <si>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</si>
  <si>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</si>
  <si>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</si>
  <si>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</si>
  <si>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</si>
  <si>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</si>
  <si>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</si>
  <si>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</si>
  <si>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</si>
  <si>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</si>
  <si>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</si>
  <si>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</si>
  <si>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</si>
  <si>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</si>
  <si>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</si>
  <si>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</si>
  <si>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</si>
  <si>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</si>
  <si>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</si>
  <si>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</si>
  <si>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</si>
  <si>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</si>
  <si>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</si>
  <si>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</si>
  <si>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</si>
  <si>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</si>
  <si>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</si>
  <si>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</si>
  <si>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</si>
  <si>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</si>
  <si>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</si>
  <si>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</si>
  <si>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</si>
  <si>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</si>
  <si>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</si>
  <si>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</si>
  <si>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</si>
  <si>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</si>
  <si>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</si>
  <si>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</si>
  <si>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</si>
  <si>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</si>
  <si>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</si>
  <si>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</si>
  <si>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</si>
  <si>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</si>
  <si>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</si>
  <si>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</si>
  <si>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</si>
  <si>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</si>
  <si>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</si>
  <si>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</si>
  <si>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</si>
  <si>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</si>
  <si>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</si>
  <si>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</si>
  <si>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</si>
  <si>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</si>
  <si>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</si>
  <si>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</si>
  <si>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</si>
  <si>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</si>
  <si>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</si>
  <si>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</si>
  <si>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</si>
  <si>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</si>
  <si>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</si>
  <si>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</si>
  <si>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</si>
  <si>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</si>
  <si>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</si>
  <si>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</si>
  <si>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</si>
  <si>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</si>
  <si>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</si>
  <si>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</si>
  <si>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</si>
  <si>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</si>
  <si>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</si>
  <si>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</si>
  <si>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</si>
  <si>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</si>
  <si>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</si>
  <si>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</si>
  <si>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</si>
  <si>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</si>
  <si>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</si>
  <si>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</si>
  <si>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</si>
  <si>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</si>
  <si>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</si>
  <si>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</si>
  <si>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</si>
  <si>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</si>
  <si>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</si>
  <si>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</si>
  <si>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</si>
  <si>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</si>
  <si>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</si>
  <si>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</si>
  <si>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</si>
  <si>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</si>
  <si>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</si>
  <si>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</si>
  <si>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</si>
  <si>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</si>
  <si>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</si>
  <si>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</si>
  <si>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</si>
  <si>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</si>
  <si>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</si>
  <si>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</si>
  <si>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</si>
  <si>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</si>
  <si>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</si>
  <si>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</si>
  <si>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</si>
  <si>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</si>
  <si>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</si>
  <si>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</si>
  <si>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</si>
  <si>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</si>
  <si>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</si>
  <si>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</si>
  <si>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</si>
  <si>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</si>
  <si>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</si>
  <si>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</si>
  <si>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</si>
  <si>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</si>
  <si>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</si>
  <si>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</si>
  <si>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</si>
  <si>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</si>
  <si>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</si>
  <si>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</si>
  <si>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</si>
  <si>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</si>
  <si>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</si>
  <si>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</si>
  <si>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</si>
  <si>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</si>
  <si>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</si>
  <si>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</si>
  <si>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</si>
  <si>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</si>
  <si>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</si>
  <si>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</si>
  <si>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</si>
  <si>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</si>
  <si>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</si>
  <si>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</si>
  <si>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</si>
  <si>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</si>
  <si>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</si>
  <si>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</si>
  <si>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</si>
  <si>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</si>
  <si>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</si>
  <si>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</si>
  <si>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</si>
  <si>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</si>
  <si>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</si>
  <si>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</si>
  <si>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</si>
  <si>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</si>
  <si>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</si>
  <si>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</si>
  <si>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</si>
  <si>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</si>
  <si>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</si>
  <si>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</si>
  <si>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</si>
  <si>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</si>
  <si>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</si>
  <si>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</si>
  <si>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</si>
  <si>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</si>
  <si>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</si>
  <si>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</si>
  <si>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</si>
  <si>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</si>
  <si>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</si>
  <si>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</si>
  <si>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</si>
  <si>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</si>
  <si>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</si>
  <si>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</si>
  <si>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</si>
  <si>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</si>
  <si>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</si>
  <si>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</si>
  <si>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</si>
  <si>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</si>
  <si>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</si>
  <si>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</si>
  <si>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</si>
  <si>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</si>
  <si>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</si>
  <si>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</si>
  <si>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</si>
  <si>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</si>
  <si>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</si>
  <si>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</si>
  <si>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</si>
  <si>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</si>
  <si>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</si>
  <si>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</si>
  <si>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</si>
  <si>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</si>
  <si>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</si>
  <si>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</si>
  <si>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</si>
  <si>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</si>
  <si>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</si>
  <si>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</si>
  <si>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</si>
  <si>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</si>
  <si>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</si>
  <si>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</si>
  <si>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</si>
  <si>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</si>
  <si>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</si>
  <si>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</si>
  <si>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</si>
  <si>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</si>
  <si>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</si>
  <si>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</si>
  <si>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</si>
  <si>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</si>
  <si>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</si>
  <si>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</si>
  <si>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</si>
  <si>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</si>
  <si>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</si>
  <si>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</si>
  <si>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</si>
  <si>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</si>
  <si>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</si>
  <si>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</si>
  <si>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</si>
  <si>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</si>
  <si>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</si>
  <si>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</si>
  <si>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</si>
  <si>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</si>
  <si>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</si>
  <si>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</si>
  <si>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</si>
  <si>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</si>
  <si>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</si>
  <si>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</si>
  <si>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</si>
  <si>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</si>
  <si>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</si>
  <si>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</si>
  <si>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</si>
  <si>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</si>
  <si>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</si>
  <si>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</si>
  <si>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</si>
  <si>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</si>
  <si>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</si>
  <si>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</si>
  <si>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</si>
  <si>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</si>
  <si>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</si>
  <si>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</si>
  <si>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</si>
  <si>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</si>
  <si>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</si>
  <si>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</si>
  <si>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</si>
  <si>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</si>
  <si>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</si>
  <si>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</si>
  <si>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</si>
  <si>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</si>
  <si>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</si>
  <si>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</si>
  <si>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</si>
  <si>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</si>
  <si>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</si>
  <si>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</si>
  <si>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</si>
  <si>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</si>
  <si>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</si>
  <si>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</si>
  <si>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</si>
  <si>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</si>
  <si>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</si>
  <si>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</si>
  <si>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</si>
  <si>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</si>
  <si>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</si>
  <si>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</si>
  <si>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</si>
  <si>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</si>
  <si>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</si>
  <si>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</si>
  <si>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</si>
  <si>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</si>
  <si>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</si>
  <si>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</si>
  <si>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</si>
  <si>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</si>
  <si>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</si>
  <si>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</si>
  <si>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</si>
  <si>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</si>
  <si>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</si>
  <si>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</si>
  <si>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</si>
  <si>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</si>
  <si>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</si>
  <si>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</si>
  <si>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</si>
  <si>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</si>
  <si>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</si>
  <si>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</si>
  <si>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</si>
  <si>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</si>
  <si>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</si>
  <si>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</si>
  <si>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</si>
  <si>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</si>
  <si>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</si>
  <si>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</si>
  <si>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</si>
  <si>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</si>
  <si>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</si>
  <si>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</si>
  <si>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</si>
  <si>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</si>
  <si>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</si>
  <si>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</si>
  <si>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</si>
  <si>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</si>
  <si>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</si>
  <si>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</si>
  <si>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</si>
  <si>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</si>
  <si>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</si>
  <si>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</si>
  <si>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</si>
  <si>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</si>
  <si>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</si>
  <si>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</si>
  <si>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</si>
  <si>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</si>
  <si>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</si>
  <si>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</si>
  <si>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</si>
  <si>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</si>
  <si>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</si>
  <si>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</si>
  <si>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</si>
  <si>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</si>
  <si>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</si>
  <si>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</si>
  <si>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</si>
  <si>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</si>
  <si>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</si>
  <si>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</si>
  <si>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</si>
  <si>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</si>
  <si>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</si>
  <si>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</si>
  <si>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</si>
  <si>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</si>
  <si>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</si>
  <si>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</si>
  <si>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</si>
  <si>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</si>
  <si>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</si>
  <si>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</si>
  <si>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</si>
  <si>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</si>
  <si>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</si>
  <si>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</si>
  <si>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</si>
  <si>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</si>
  <si>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</si>
  <si>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</si>
  <si>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</si>
  <si>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</si>
  <si>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</si>
  <si>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</si>
  <si>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</si>
  <si>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</si>
  <si>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</si>
  <si>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</si>
  <si>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</si>
  <si>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</si>
  <si>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</si>
  <si>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</si>
  <si>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</si>
  <si>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</si>
  <si>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</si>
  <si>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</si>
  <si>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</si>
  <si>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</si>
  <si>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</si>
  <si>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</si>
  <si>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</si>
  <si>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</si>
  <si>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</si>
  <si>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</si>
  <si>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</si>
  <si>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</si>
  <si>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</si>
  <si>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</si>
  <si>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</si>
  <si>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</si>
  <si>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</si>
  <si>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</si>
  <si>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</si>
  <si>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</si>
  <si>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</si>
  <si>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</si>
  <si>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</si>
  <si>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</si>
  <si>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</si>
  <si>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</si>
  <si>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</si>
  <si>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</si>
  <si>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</si>
  <si>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</si>
  <si>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</si>
  <si>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</si>
  <si>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</si>
  <si>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</si>
  <si>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</si>
  <si>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</si>
  <si>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</si>
  <si>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</si>
  <si>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</si>
  <si>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</si>
  <si>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</si>
  <si>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</si>
  <si>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</si>
  <si>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</si>
  <si>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</si>
  <si>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</si>
  <si>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</si>
  <si>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</si>
  <si>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</si>
  <si>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</si>
  <si>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</si>
  <si>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</si>
  <si>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</si>
  <si>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</si>
  <si>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</si>
  <si>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</si>
  <si>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</si>
  <si>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</si>
  <si>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</si>
  <si>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</si>
  <si>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</si>
  <si>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</si>
  <si>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</si>
  <si>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</si>
  <si>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</si>
  <si>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</si>
  <si>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</si>
  <si>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</si>
  <si>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</si>
  <si>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</si>
  <si>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</si>
  <si>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</si>
  <si>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</si>
  <si>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</si>
  <si>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</si>
  <si>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</si>
  <si>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</si>
  <si>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</si>
  <si>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</si>
  <si>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</si>
  <si>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</si>
  <si>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</si>
  <si>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</si>
  <si>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</si>
  <si>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</si>
  <si>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</si>
  <si>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</si>
  <si>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</si>
  <si>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</si>
  <si>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</si>
  <si>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</si>
  <si>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</si>
  <si>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</si>
  <si>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</si>
  <si>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</si>
  <si>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</si>
  <si>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</si>
  <si>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</si>
  <si>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</si>
  <si>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</si>
  <si>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</si>
  <si>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</si>
  <si>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</si>
  <si>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</si>
  <si>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</si>
  <si>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</si>
  <si>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</si>
  <si>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</si>
  <si>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</si>
  <si>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</si>
  <si>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</si>
  <si>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</si>
  <si>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</si>
  <si>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</si>
  <si>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</si>
  <si>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</si>
  <si>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</si>
  <si>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</si>
  <si>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</si>
  <si>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</si>
  <si>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</si>
  <si>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</si>
  <si>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</si>
  <si>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</si>
  <si>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</si>
  <si>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</si>
  <si>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</si>
  <si>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</si>
  <si>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</si>
  <si>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</si>
  <si>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</si>
  <si>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</si>
  <si>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</si>
  <si>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</si>
  <si>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</si>
  <si>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</si>
  <si>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</si>
  <si>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</si>
  <si>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</si>
  <si>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</si>
  <si>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</si>
  <si>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</si>
  <si>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</si>
  <si>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</si>
  <si>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</si>
  <si>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</si>
  <si>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</si>
  <si>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</si>
  <si>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</si>
  <si>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</si>
  <si>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</si>
  <si>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</si>
  <si>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</si>
  <si>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</si>
  <si>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</si>
  <si>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</si>
  <si>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</si>
  <si>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</si>
  <si>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</si>
  <si>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</si>
  <si>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</si>
  <si>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</si>
  <si>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</si>
  <si>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</si>
  <si>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</si>
  <si>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</si>
  <si>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</si>
  <si>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</si>
  <si>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</si>
  <si>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</si>
  <si>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</si>
  <si>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</si>
  <si>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</si>
  <si>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</si>
  <si>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</si>
  <si>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</si>
  <si>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</si>
  <si>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</si>
  <si>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</si>
  <si>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</si>
  <si>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</si>
  <si>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</si>
  <si>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</si>
  <si>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</si>
  <si>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</si>
  <si>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</si>
  <si>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</si>
  <si>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</si>
  <si>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</si>
  <si>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</si>
  <si>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</si>
  <si>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</si>
  <si>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</si>
  <si>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</si>
  <si>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</si>
  <si>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</si>
  <si>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</si>
  <si>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</si>
  <si>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</si>
  <si>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</si>
  <si>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</si>
  <si>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</si>
  <si>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</si>
  <si>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</si>
  <si>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</si>
  <si>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</si>
  <si>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</si>
  <si>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</si>
  <si>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</si>
  <si>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</si>
  <si>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</si>
  <si>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</si>
  <si>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</si>
  <si>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</si>
  <si>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</si>
  <si>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</si>
  <si>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</si>
  <si>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</si>
  <si>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</si>
  <si>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</si>
  <si>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</si>
  <si>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</si>
  <si>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</si>
  <si>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</si>
  <si>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</si>
  <si>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</si>
  <si>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</si>
  <si>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</si>
  <si>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</si>
  <si>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</si>
  <si>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</si>
  <si>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</si>
  <si>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</si>
  <si>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</si>
  <si>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</si>
  <si>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</si>
  <si>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</si>
  <si>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</si>
  <si>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</si>
  <si>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</si>
  <si>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</si>
  <si>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</si>
  <si>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</si>
  <si>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</si>
  <si>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</si>
  <si>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</si>
  <si>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</si>
  <si>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</si>
  <si>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</si>
  <si>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</si>
  <si>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</si>
  <si>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</si>
  <si>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</si>
  <si>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</si>
  <si>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</si>
  <si>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</si>
  <si>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</si>
  <si>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</si>
  <si>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</si>
  <si>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</si>
  <si>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</si>
  <si>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</si>
  <si>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</si>
  <si>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</si>
  <si>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</si>
  <si>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</si>
  <si>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</si>
  <si>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</si>
  <si>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</si>
  <si>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</si>
  <si>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</si>
  <si>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</si>
  <si>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</si>
  <si>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</si>
  <si>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</si>
  <si>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</si>
  <si>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</si>
  <si>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</si>
  <si>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</si>
  <si>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</si>
  <si>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</si>
  <si>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</si>
  <si>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</si>
  <si>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</si>
  <si>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</si>
  <si>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</si>
  <si>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</si>
  <si>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</si>
  <si>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</si>
  <si>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</si>
  <si>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</si>
  <si>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</si>
  <si>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</si>
  <si>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</si>
  <si>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</si>
  <si>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</si>
  <si>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</si>
  <si>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</si>
  <si>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</si>
  <si>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</si>
  <si>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</si>
  <si>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</si>
  <si>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</si>
  <si>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</si>
  <si>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</si>
  <si>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</si>
  <si>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</si>
  <si>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</si>
  <si>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</si>
  <si>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</si>
  <si>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</si>
  <si>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</si>
  <si>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</si>
  <si>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</si>
  <si>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</si>
  <si>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</si>
  <si>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</si>
  <si>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</si>
  <si>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</si>
  <si>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</si>
  <si>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</si>
  <si>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</si>
  <si>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</si>
  <si>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</si>
  <si>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</si>
  <si>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</si>
  <si>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</si>
  <si>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</si>
  <si>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</si>
  <si>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</si>
  <si>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</si>
  <si>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</si>
  <si>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</si>
  <si>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</si>
  <si>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</si>
  <si>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</si>
  <si>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</si>
  <si>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</si>
  <si>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</si>
  <si>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</si>
  <si>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</si>
  <si>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</si>
  <si>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</si>
  <si>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</si>
  <si>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</si>
  <si>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</si>
  <si>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</si>
  <si>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</si>
  <si>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</si>
  <si>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</si>
  <si>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</si>
  <si>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</si>
  <si>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</si>
  <si>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</si>
  <si>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</si>
  <si>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</si>
  <si>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</si>
  <si>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</si>
  <si>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</si>
  <si>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</si>
  <si>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</si>
  <si>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</si>
  <si>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</si>
  <si>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</si>
  <si>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</si>
  <si>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</si>
  <si>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</si>
  <si>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</si>
  <si>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</si>
  <si>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</si>
  <si>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</si>
  <si>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</si>
  <si>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</si>
  <si>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</si>
  <si>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</si>
  <si>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</si>
  <si>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</si>
  <si>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</si>
  <si>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</si>
  <si>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</si>
  <si>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</si>
  <si>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</si>
  <si>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</si>
  <si>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</si>
  <si>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</si>
  <si>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</si>
  <si>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</si>
  <si>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</si>
  <si>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</si>
  <si>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</si>
  <si>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</si>
  <si>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</si>
  <si>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</si>
  <si>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</si>
  <si>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</si>
  <si>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</si>
  <si>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</si>
  <si>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</si>
  <si>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</si>
  <si>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</si>
  <si>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</si>
  <si>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</si>
  <si>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</si>
  <si>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</si>
  <si>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</si>
  <si>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</si>
  <si>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</si>
  <si>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</si>
  <si>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</si>
  <si>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</si>
  <si>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</si>
  <si>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</si>
  <si>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</si>
  <si>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</si>
  <si>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</si>
  <si>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</si>
  <si>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</si>
  <si>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</si>
  <si>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</si>
  <si>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</si>
  <si>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</si>
  <si>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</si>
  <si>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</si>
  <si>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</si>
  <si>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</si>
  <si>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</si>
  <si>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</si>
  <si>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</si>
  <si>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</si>
  <si>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</si>
  <si>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</si>
  <si>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</si>
  <si>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</si>
  <si>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</si>
  <si>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</si>
  <si>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</si>
  <si>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</si>
  <si>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</si>
  <si>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</si>
  <si>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</si>
  <si>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</si>
  <si>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</si>
  <si>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</si>
  <si>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</si>
  <si>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</si>
  <si>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</si>
  <si>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</si>
  <si>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</si>
  <si>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</si>
  <si>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</si>
  <si>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</si>
  <si>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</si>
  <si>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</si>
  <si>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</si>
  <si>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</si>
  <si>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</si>
  <si>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</si>
  <si>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</si>
  <si>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</si>
  <si>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</si>
  <si>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</si>
  <si>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</si>
  <si>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</si>
  <si>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</si>
  <si>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</si>
  <si>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</si>
  <si>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</si>
  <si>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</si>
  <si>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</si>
  <si>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</si>
  <si>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</si>
  <si>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</si>
  <si>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</si>
  <si>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</si>
  <si>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</si>
  <si>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</si>
  <si>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</si>
  <si>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</si>
  <si>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</si>
  <si>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</si>
  <si>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</si>
  <si>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</si>
  <si>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</si>
  <si>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</si>
  <si>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</si>
  <si>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</si>
  <si>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</si>
  <si>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</si>
  <si>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</si>
  <si>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</si>
  <si>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</si>
  <si>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</si>
  <si>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</si>
  <si>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</si>
  <si>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</si>
  <si>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</si>
  <si>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</si>
  <si>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</si>
  <si>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</si>
  <si>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</si>
  <si>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</si>
  <si>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</si>
  <si>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</si>
  <si>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</si>
  <si>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</si>
  <si>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</si>
  <si>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</si>
  <si>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</si>
  <si>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</si>
  <si>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</si>
  <si>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</si>
  <si>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</si>
  <si>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</si>
  <si>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</si>
  <si>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</si>
  <si>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</si>
  <si>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</si>
  <si>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</si>
  <si>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</si>
  <si>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</si>
  <si>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</si>
  <si>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</si>
  <si>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</si>
  <si>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</si>
  <si>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</si>
  <si>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</si>
  <si>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</si>
  <si>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</si>
  <si>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</si>
  <si>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</si>
  <si>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</si>
  <si>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</si>
  <si>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</si>
  <si>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</si>
  <si>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</si>
  <si>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</si>
  <si>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</si>
  <si>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</si>
  <si>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</si>
  <si>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</si>
  <si>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</si>
  <si>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</si>
  <si>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</si>
  <si>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</si>
  <si>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</si>
  <si>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</si>
  <si>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</si>
  <si>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</si>
  <si>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</si>
  <si>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</si>
  <si>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</si>
  <si>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</si>
  <si>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</si>
  <si>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</si>
  <si>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</si>
  <si>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</si>
  <si>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</si>
  <si>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</si>
  <si>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</si>
  <si>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</si>
  <si>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</si>
  <si>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</si>
  <si>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</si>
  <si>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</si>
  <si>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</si>
  <si>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</si>
  <si>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</si>
  <si>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</si>
  <si>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</si>
  <si>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</si>
  <si>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</si>
  <si>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</si>
  <si>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</si>
  <si>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</si>
  <si>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</si>
  <si>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</si>
  <si>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</si>
  <si>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</si>
  <si>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</si>
  <si>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</si>
  <si>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</si>
  <si>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</si>
  <si>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</si>
  <si>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</si>
  <si>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</si>
  <si>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</si>
  <si>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</si>
  <si>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</si>
  <si>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</si>
  <si>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</si>
  <si>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</si>
  <si>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</si>
  <si>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</si>
  <si>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</si>
  <si>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</si>
  <si>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</si>
  <si>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</si>
  <si>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</si>
  <si>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</si>
  <si>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</si>
  <si>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</si>
  <si>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</si>
  <si>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</si>
  <si>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</si>
  <si>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</si>
  <si>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</si>
  <si>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</si>
  <si>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</si>
  <si>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</si>
  <si>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</si>
  <si>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</si>
  <si>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</si>
  <si>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</si>
  <si>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</si>
  <si>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</si>
  <si>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</si>
  <si>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</si>
  <si>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</si>
  <si>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</si>
  <si>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</si>
  <si>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</si>
  <si>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</si>
  <si>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</si>
  <si>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</si>
  <si>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</si>
  <si>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</si>
  <si>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</si>
  <si>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</si>
  <si>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</si>
  <si>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</si>
  <si>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</si>
  <si>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</si>
  <si>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</si>
  <si>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</si>
  <si>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</si>
  <si>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</si>
  <si>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</si>
  <si>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</si>
  <si>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</si>
  <si>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</si>
  <si>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</si>
  <si>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</si>
  <si>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</si>
  <si>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</si>
  <si>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</si>
  <si>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</si>
  <si>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</si>
  <si>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</si>
  <si>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</si>
  <si>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</si>
  <si>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</si>
  <si>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</si>
  <si>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</si>
  <si>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</si>
  <si>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</si>
  <si>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</si>
  <si>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</si>
  <si>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</si>
  <si>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</si>
  <si>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</si>
  <si>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</si>
  <si>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</si>
  <si>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</si>
  <si>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</si>
  <si>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</si>
  <si>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</si>
  <si>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</si>
  <si>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</si>
  <si>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</si>
  <si>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</si>
  <si>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</si>
  <si>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</si>
  <si>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</si>
  <si>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</si>
  <si>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</si>
  <si>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</si>
  <si>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</si>
  <si>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</si>
  <si>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</si>
  <si>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</si>
  <si>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</si>
  <si>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</si>
  <si>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</si>
  <si>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</si>
  <si>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</si>
  <si>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</si>
  <si>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</si>
  <si>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</si>
  <si>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</si>
  <si>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</si>
  <si>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</si>
  <si>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</si>
  <si>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</si>
  <si>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</si>
  <si>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</si>
  <si>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</si>
  <si>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</si>
  <si>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</si>
  <si>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</si>
  <si>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</si>
  <si>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</si>
  <si>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</si>
  <si>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</si>
  <si>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</si>
  <si>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</si>
  <si>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</si>
  <si>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</si>
  <si>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</si>
  <si>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</si>
  <si>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</si>
  <si>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</si>
  <si>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</si>
  <si>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</si>
  <si>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</si>
  <si>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</si>
  <si>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</si>
  <si>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</si>
  <si>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</si>
  <si>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</si>
  <si>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</si>
  <si>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</si>
  <si>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</si>
  <si>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</si>
  <si>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</si>
  <si>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</si>
  <si>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</si>
  <si>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</si>
  <si>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</si>
  <si>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</si>
  <si>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</si>
  <si>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</si>
  <si>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</si>
  <si>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</si>
  <si>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</si>
  <si>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</si>
  <si>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</si>
  <si>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</si>
  <si>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</si>
  <si>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</si>
  <si>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</si>
  <si>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</si>
  <si>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</si>
  <si>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</si>
  <si>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</si>
  <si>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</si>
  <si>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</si>
  <si>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</si>
  <si>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</si>
  <si>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</si>
  <si>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</si>
  <si>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</si>
  <si>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</si>
  <si>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</si>
  <si>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</si>
  <si>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</si>
  <si>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</si>
  <si>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</si>
  <si>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</si>
  <si>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</si>
  <si>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</si>
  <si>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</si>
  <si>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</si>
  <si>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</si>
  <si>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</si>
  <si>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</si>
  <si>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</si>
  <si>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</si>
  <si>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</si>
  <si>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</si>
  <si>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</si>
  <si>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</si>
  <si>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</si>
  <si>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</si>
  <si>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</si>
  <si>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</si>
  <si>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</si>
  <si>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</si>
  <si>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</si>
  <si>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</si>
  <si>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</si>
  <si>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</si>
  <si>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</si>
  <si>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</si>
  <si>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</si>
  <si>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</si>
  <si>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</si>
  <si>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</si>
  <si>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</si>
  <si>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</si>
  <si>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</si>
  <si>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</si>
  <si>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</si>
  <si>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</si>
  <si>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</si>
  <si>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</si>
  <si>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</si>
  <si>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</si>
  <si>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</si>
  <si>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</si>
  <si>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</si>
  <si>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</si>
  <si>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</si>
  <si>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</si>
  <si>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</si>
  <si>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</si>
  <si>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</si>
  <si>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</si>
  <si>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</si>
  <si>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</si>
  <si>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</si>
  <si>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</si>
  <si>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</si>
  <si>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</si>
  <si>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</si>
  <si>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</si>
  <si>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</si>
  <si>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</si>
  <si>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</si>
  <si>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</si>
  <si>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</si>
  <si>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</si>
  <si>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</si>
  <si>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</si>
  <si>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</si>
  <si>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</si>
  <si>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</si>
  <si>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</si>
  <si>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</si>
  <si>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</si>
  <si>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</si>
  <si>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</si>
  <si>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</si>
  <si>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</si>
  <si>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</si>
  <si>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</si>
  <si>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</si>
  <si>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</si>
  <si>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</si>
  <si>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</si>
  <si>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</si>
  <si>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</si>
  <si>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</si>
  <si>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</si>
  <si>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</si>
  <si>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</si>
  <si>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</si>
  <si>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</si>
  <si>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</si>
  <si>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</si>
  <si>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</si>
  <si>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</si>
  <si>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</si>
  <si>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</si>
  <si>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</si>
  <si>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</si>
  <si>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</si>
  <si>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</si>
  <si>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</si>
  <si>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</si>
  <si>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</si>
  <si>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</si>
  <si>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</si>
  <si>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</si>
  <si>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</si>
  <si>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</si>
  <si>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</si>
  <si>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</si>
  <si>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</si>
  <si>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</si>
  <si>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</si>
  <si>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</si>
  <si>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</si>
  <si>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</si>
  <si>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</si>
  <si>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</si>
  <si>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</si>
  <si>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</si>
  <si>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</si>
  <si>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</si>
  <si>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</si>
  <si>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</si>
  <si>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</si>
  <si>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</si>
  <si>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</si>
  <si>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</si>
  <si>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</si>
  <si>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</si>
  <si>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</si>
  <si>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</si>
  <si>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</si>
  <si>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</si>
  <si>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</si>
  <si>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</si>
  <si>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</si>
  <si>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</si>
  <si>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</si>
  <si>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</si>
  <si>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</si>
  <si>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</si>
  <si>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</si>
  <si>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</si>
  <si>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</si>
  <si>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</si>
  <si>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</si>
  <si>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</si>
  <si>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</si>
  <si>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</si>
  <si>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</si>
  <si>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</si>
  <si>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</si>
  <si>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</si>
  <si>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</si>
  <si>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</si>
  <si>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</si>
  <si>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</si>
  <si>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</si>
  <si>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</si>
  <si>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</si>
  <si>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</si>
  <si>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</si>
  <si>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</si>
  <si>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</si>
  <si>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</si>
  <si>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</si>
  <si>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</si>
  <si>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</si>
  <si>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</si>
  <si>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</si>
  <si>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</si>
  <si>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</si>
  <si>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</si>
  <si>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</si>
  <si>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</si>
  <si>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</si>
  <si>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</si>
  <si>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</si>
  <si>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</si>
  <si>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</si>
  <si>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</si>
  <si>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</si>
  <si>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</si>
  <si>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</si>
  <si>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</si>
  <si>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</si>
  <si>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</si>
  <si>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</si>
  <si>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</si>
  <si>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</si>
  <si>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</si>
  <si>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</si>
  <si>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</si>
  <si>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</si>
  <si>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</si>
  <si>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</si>
  <si>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</si>
  <si>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</si>
  <si>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</si>
  <si>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</si>
  <si>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</si>
  <si>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</si>
  <si>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</si>
  <si>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</si>
  <si>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</si>
  <si>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</si>
  <si>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</si>
  <si>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</si>
  <si>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</si>
  <si>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</si>
  <si>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</si>
  <si>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</si>
  <si>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</si>
  <si>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</si>
  <si>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</si>
  <si>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</si>
  <si>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</si>
  <si>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</si>
  <si>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</si>
  <si>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</si>
  <si>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</si>
  <si>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</si>
  <si>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</si>
  <si>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</si>
  <si>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</si>
  <si>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</si>
  <si>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</si>
  <si>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</si>
  <si>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</si>
  <si>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</si>
  <si>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</si>
  <si>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</si>
  <si>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</si>
  <si>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</si>
  <si>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</si>
  <si>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</si>
  <si>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</si>
  <si>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</si>
  <si>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</si>
  <si>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</si>
  <si>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</si>
  <si>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</si>
  <si>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</si>
  <si>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</si>
  <si>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</si>
  <si>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</si>
  <si>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</si>
  <si>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</si>
  <si>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</si>
  <si>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</si>
  <si>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</si>
  <si>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</si>
  <si>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</si>
  <si>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</si>
  <si>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</si>
  <si>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</si>
  <si>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</si>
  <si>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</si>
  <si>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</si>
  <si>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</si>
  <si>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</si>
  <si>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</si>
  <si>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</si>
  <si>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</si>
  <si>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</si>
  <si>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</si>
  <si>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</si>
  <si>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</si>
  <si>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</si>
  <si>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</si>
  <si>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</si>
  <si>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</si>
  <si>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</si>
  <si>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</si>
  <si>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</si>
  <si>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</si>
  <si>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</si>
  <si>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</si>
  <si>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</si>
  <si>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</si>
  <si>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</si>
  <si>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</si>
  <si>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</si>
  <si>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</si>
  <si>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</si>
  <si>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</si>
  <si>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</si>
  <si>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</si>
  <si>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</si>
  <si>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</si>
  <si>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</si>
  <si>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</si>
  <si>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</si>
  <si>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</si>
  <si>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</si>
  <si>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</si>
  <si>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</si>
  <si>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</si>
  <si>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</si>
  <si>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</si>
  <si>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</si>
  <si>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</si>
  <si>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</si>
  <si>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</si>
  <si>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</si>
  <si>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</si>
  <si>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</si>
  <si>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</si>
  <si>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</si>
  <si>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</si>
  <si>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</si>
  <si>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</si>
  <si>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</si>
  <si>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</si>
  <si>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</si>
  <si>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</si>
  <si>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</si>
  <si>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</si>
  <si>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</si>
  <si>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</si>
  <si>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</si>
  <si>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</si>
  <si>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</si>
  <si>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</si>
  <si>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</si>
  <si>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</si>
  <si>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</si>
  <si>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</si>
  <si>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</si>
  <si>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</si>
  <si>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</si>
  <si>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</si>
  <si>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</si>
  <si>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</si>
  <si>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</si>
  <si>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</si>
  <si>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</si>
  <si>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</si>
  <si>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</si>
  <si>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</si>
  <si>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</si>
  <si>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</si>
  <si>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</si>
  <si>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</si>
  <si>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</si>
  <si>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</si>
  <si>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</si>
  <si>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</si>
  <si>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</si>
  <si>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</si>
  <si>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</si>
  <si>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</si>
  <si>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</si>
  <si>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</si>
  <si>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</si>
  <si>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</si>
  <si>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</si>
  <si>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</si>
  <si>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</si>
  <si>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</si>
  <si>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</si>
  <si>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</si>
  <si>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</si>
  <si>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</si>
  <si>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</si>
  <si>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</si>
  <si>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</si>
  <si>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</si>
  <si>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</si>
  <si>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</si>
  <si>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</si>
  <si>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</si>
  <si>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</si>
  <si>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</si>
  <si>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</si>
  <si>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</si>
  <si>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</si>
  <si>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</si>
  <si>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</si>
  <si>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</si>
  <si>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</si>
  <si>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</si>
  <si>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</si>
  <si>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</si>
  <si>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</si>
  <si>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</si>
  <si>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</si>
  <si>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</si>
  <si>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</si>
  <si>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</si>
  <si>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</si>
  <si>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</si>
  <si>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</si>
  <si>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</si>
  <si>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</si>
  <si>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</si>
  <si>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</si>
  <si>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</si>
  <si>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</si>
  <si>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</si>
  <si>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</si>
  <si>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</si>
  <si>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</si>
  <si>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</si>
  <si>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</si>
  <si>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</si>
  <si>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</si>
  <si>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</si>
  <si>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</si>
  <si>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</si>
  <si>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</si>
  <si>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</si>
  <si>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</si>
  <si>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</si>
  <si>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</si>
  <si>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</si>
  <si>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</si>
  <si>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</si>
  <si>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</si>
  <si>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</si>
  <si>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</si>
  <si>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</si>
  <si>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</si>
  <si>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</si>
  <si>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</si>
  <si>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</si>
  <si>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</si>
  <si>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</si>
  <si>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</si>
  <si>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</si>
  <si>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</si>
  <si>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</si>
  <si>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</si>
  <si>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</si>
  <si>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</si>
  <si>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</si>
  <si>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</si>
  <si>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</si>
  <si>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</si>
  <si>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</si>
  <si>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</si>
  <si>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</si>
  <si>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</si>
  <si>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</si>
  <si>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</si>
  <si>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</si>
  <si>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</si>
  <si>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</si>
  <si>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</si>
  <si>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</si>
  <si>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</si>
  <si>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</si>
  <si>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</si>
  <si>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</si>
  <si>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</si>
  <si>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</si>
  <si>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</si>
  <si>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</si>
  <si>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</si>
  <si>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</si>
  <si>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</si>
  <si>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</si>
  <si>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</si>
  <si>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</si>
  <si>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</si>
  <si>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</si>
  <si>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</si>
  <si>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</si>
  <si>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</si>
  <si>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</si>
  <si>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</si>
  <si>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</si>
  <si>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</si>
  <si>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</si>
  <si>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</si>
  <si>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</si>
  <si>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</si>
  <si>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</si>
  <si>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</si>
  <si>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</si>
  <si>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</si>
  <si>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</si>
  <si>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</si>
  <si>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</si>
  <si>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</si>
  <si>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</si>
  <si>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</si>
  <si>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</si>
  <si>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</si>
  <si>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</si>
  <si>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</si>
  <si>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</si>
  <si>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</si>
  <si>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</si>
  <si>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</si>
  <si>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</si>
  <si>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</si>
  <si>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</si>
  <si>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</si>
  <si>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</si>
  <si>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</si>
  <si>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</si>
  <si>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</si>
  <si>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</si>
  <si>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</si>
  <si>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</si>
  <si>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</si>
  <si>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</si>
  <si>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</si>
  <si>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</si>
  <si>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</si>
  <si>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</si>
  <si>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</si>
  <si>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</si>
  <si>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</si>
  <si>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</si>
  <si>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</si>
  <si>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</si>
  <si>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</si>
  <si>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</si>
  <si>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</si>
  <si>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</si>
  <si>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</si>
  <si>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</si>
  <si>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</si>
  <si>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</si>
  <si>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</si>
  <si>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</si>
  <si>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</si>
  <si>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</si>
  <si>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</si>
  <si>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</si>
  <si>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</si>
  <si>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</si>
  <si>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</si>
  <si>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</si>
  <si>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</si>
  <si>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</si>
  <si>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</si>
  <si>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</si>
  <si>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</si>
  <si>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</si>
  <si>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</si>
  <si>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</si>
  <si>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</si>
  <si>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</si>
  <si>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</si>
  <si>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</si>
  <si>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</si>
  <si>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</si>
  <si>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</si>
  <si>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</si>
  <si>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</si>
  <si>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</si>
  <si>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</si>
  <si>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</si>
  <si>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</si>
  <si>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</si>
  <si>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</si>
  <si>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</si>
  <si>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</si>
  <si>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</si>
  <si>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</si>
  <si>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</si>
  <si>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</si>
  <si>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</si>
  <si>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</si>
  <si>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</si>
  <si>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</si>
  <si>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</si>
  <si>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</si>
  <si>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</si>
  <si>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</si>
  <si>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</si>
  <si>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</si>
  <si>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</si>
  <si>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</si>
  <si>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</si>
  <si>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</si>
  <si>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</si>
  <si>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</si>
  <si>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</si>
  <si>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</si>
  <si>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</si>
  <si>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</si>
  <si>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</si>
  <si>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</si>
  <si>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</si>
  <si>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</si>
  <si>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</si>
  <si>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</si>
  <si>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</si>
  <si>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</si>
  <si>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</si>
  <si>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</si>
  <si>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</si>
  <si>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</si>
  <si>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</si>
  <si>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</si>
  <si>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</si>
  <si>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</si>
  <si>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</si>
  <si>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</si>
  <si>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</si>
  <si>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</si>
  <si>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</si>
  <si>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</si>
  <si>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</si>
  <si>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</si>
  <si>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</si>
  <si>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</si>
  <si>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</si>
  <si>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</si>
  <si>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</si>
  <si>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</si>
  <si>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</si>
  <si>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</si>
  <si>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</si>
  <si>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</si>
  <si>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</si>
  <si>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</si>
  <si>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</si>
  <si>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</si>
  <si>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</si>
  <si>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</si>
  <si>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</si>
  <si>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</si>
  <si>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</si>
  <si>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</si>
  <si>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</si>
  <si>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</si>
  <si>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</si>
  <si>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</si>
  <si>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</si>
  <si>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</si>
  <si>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</si>
  <si>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</si>
  <si>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</si>
  <si>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</si>
  <si>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</si>
  <si>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</si>
  <si>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</si>
  <si>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</si>
  <si>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</si>
  <si>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</si>
  <si>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</si>
  <si>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</si>
  <si>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</si>
  <si>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</si>
  <si>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</si>
  <si>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</si>
  <si>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</si>
  <si>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</si>
  <si>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</si>
  <si>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</si>
  <si>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</si>
  <si>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</si>
  <si>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</si>
  <si>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</si>
  <si>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</si>
  <si>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</si>
  <si>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</si>
  <si>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</si>
  <si>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</si>
  <si>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</si>
  <si>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</si>
  <si>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</si>
  <si>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</si>
  <si>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</si>
  <si>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</si>
  <si>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</si>
  <si>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</si>
  <si>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</si>
  <si>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</si>
  <si>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</si>
  <si>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</si>
  <si>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</si>
  <si>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</si>
  <si>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</si>
  <si>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</si>
  <si>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</si>
  <si>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</si>
  <si>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</si>
  <si>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</si>
  <si>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</si>
  <si>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</si>
  <si>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</si>
  <si>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</si>
  <si>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</si>
  <si>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</si>
  <si>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</si>
  <si>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</si>
  <si>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</si>
  <si>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</si>
  <si>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</si>
  <si>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</si>
  <si>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</si>
  <si>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</si>
  <si>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</si>
  <si>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</si>
  <si>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</si>
  <si>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</si>
  <si>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</si>
  <si>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</si>
  <si>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</si>
  <si>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</si>
  <si>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</si>
  <si>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</si>
  <si>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</si>
  <si>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</si>
  <si>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</si>
  <si>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</si>
  <si>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</si>
  <si>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</si>
  <si>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</si>
  <si>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</si>
  <si>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</si>
  <si>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</si>
  <si>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</si>
  <si>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</si>
  <si>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</si>
  <si>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</si>
  <si>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</si>
  <si>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</si>
  <si>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</si>
  <si>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</si>
  <si>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</si>
  <si>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</si>
  <si>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</si>
  <si>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</si>
  <si>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</si>
  <si>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</si>
  <si>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</si>
  <si>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</si>
  <si>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</si>
  <si>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</si>
  <si>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</si>
  <si>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</si>
  <si>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</si>
  <si>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</si>
  <si>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</si>
  <si>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</si>
  <si>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</si>
  <si>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</si>
  <si>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</si>
  <si>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</si>
  <si>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</si>
  <si>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</si>
  <si>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</si>
  <si>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</si>
  <si>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</si>
  <si>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</si>
  <si>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</si>
  <si>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</si>
  <si>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</si>
  <si>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</si>
  <si>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</si>
  <si>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</si>
  <si>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</si>
  <si>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</si>
  <si>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</si>
  <si>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</si>
  <si>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</si>
  <si>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</si>
  <si>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</si>
  <si>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</si>
  <si>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</si>
  <si>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</si>
  <si>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</si>
  <si>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</si>
  <si>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</si>
  <si>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</si>
  <si>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</si>
  <si>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</si>
  <si>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</si>
  <si>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</si>
  <si>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</si>
  <si>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</si>
  <si>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</si>
  <si>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</si>
  <si>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</si>
  <si>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</si>
  <si>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</si>
  <si>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</si>
  <si>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</si>
  <si>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</si>
  <si>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</si>
  <si>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</si>
  <si>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</si>
  <si>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</si>
  <si>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</si>
  <si>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</si>
  <si>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</si>
  <si>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</si>
  <si>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</si>
  <si>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</si>
  <si>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</si>
  <si>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</si>
  <si>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</si>
  <si>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</si>
  <si>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</si>
  <si>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</si>
  <si>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</si>
  <si>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</si>
  <si>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</si>
  <si>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</si>
  <si>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</si>
  <si>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</si>
  <si>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</si>
  <si>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</si>
  <si>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</si>
  <si>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</si>
  <si>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</si>
  <si>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</si>
  <si>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</si>
  <si>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</si>
  <si>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</si>
  <si>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</si>
  <si>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</si>
  <si>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</si>
  <si>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</si>
  <si>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</si>
  <si>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</si>
  <si>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</si>
  <si>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</si>
  <si>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</si>
  <si>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</si>
  <si>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</si>
  <si>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</si>
  <si>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</si>
  <si>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</si>
  <si>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</si>
  <si>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</si>
  <si>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</si>
  <si>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</si>
  <si>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</si>
  <si>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</si>
  <si>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</si>
  <si>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</si>
  <si>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</si>
  <si>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</si>
  <si>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</si>
  <si>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</si>
  <si>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</si>
  <si>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</si>
  <si>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</si>
  <si>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</si>
  <si>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</si>
  <si>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</si>
  <si>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</si>
  <si>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</si>
  <si>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</si>
  <si>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</si>
  <si>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</si>
  <si>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</si>
  <si>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</si>
  <si>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</si>
  <si>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</si>
  <si>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</si>
  <si>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</si>
  <si>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</si>
  <si>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</si>
  <si>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</si>
  <si>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</si>
  <si>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</si>
  <si>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</si>
  <si>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</si>
  <si>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</si>
  <si>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</si>
  <si>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</si>
  <si>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</si>
  <si>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</si>
  <si>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</si>
  <si>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</si>
  <si>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</si>
  <si>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</si>
  <si>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</si>
  <si>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</si>
  <si>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</si>
  <si>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</si>
  <si>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</si>
  <si>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</si>
  <si>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</si>
  <si>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</si>
  <si>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</si>
  <si>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</si>
  <si>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</si>
  <si>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</si>
  <si>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</si>
  <si>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</si>
  <si>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</si>
  <si>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</si>
  <si>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</si>
  <si>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</si>
  <si>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</si>
  <si>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</si>
  <si>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</si>
  <si>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</si>
  <si>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</si>
  <si>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</si>
  <si>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</si>
  <si>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</si>
  <si>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</si>
  <si>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</si>
  <si>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</si>
  <si>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</si>
  <si>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</si>
  <si>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</si>
  <si>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</si>
  <si>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</si>
  <si>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</si>
  <si>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</si>
  <si>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</si>
  <si>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</si>
  <si>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</si>
  <si>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</si>
  <si>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</si>
  <si>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</si>
  <si>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</si>
  <si>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</si>
  <si>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</si>
  <si>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</si>
  <si>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</si>
  <si>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</si>
  <si>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</si>
  <si>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</si>
  <si>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</si>
  <si>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</si>
  <si>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</si>
  <si>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</si>
  <si>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</si>
  <si>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</si>
  <si>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</si>
  <si>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</si>
  <si>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</si>
  <si>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</si>
  <si>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</si>
  <si>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</si>
  <si>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</si>
  <si>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</si>
  <si>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</si>
  <si>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</si>
  <si>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</si>
  <si>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</si>
  <si>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</si>
  <si>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</si>
  <si>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</si>
  <si>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</si>
  <si>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</si>
  <si>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</si>
  <si>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</si>
  <si>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</si>
  <si>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</si>
  <si>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</si>
  <si>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</si>
  <si>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</si>
  <si>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</si>
  <si>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</si>
  <si>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</si>
  <si>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</si>
  <si>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</si>
  <si>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</si>
  <si>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</si>
  <si>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</si>
  <si>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</si>
  <si>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</si>
  <si>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</si>
  <si>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</si>
  <si>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</si>
  <si>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</si>
  <si>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</si>
  <si>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</si>
  <si>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</si>
  <si>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</si>
  <si>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</si>
  <si>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</si>
  <si>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</si>
  <si>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</si>
  <si>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</si>
  <si>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</si>
  <si>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</si>
  <si>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</si>
  <si>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</si>
  <si>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</si>
  <si>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</si>
  <si>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</si>
  <si>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</si>
  <si>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</si>
  <si>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</si>
  <si>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</si>
  <si>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</si>
  <si>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</si>
  <si>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</si>
  <si>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</si>
  <si>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</si>
  <si>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</si>
  <si>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</si>
  <si>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</si>
  <si>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</si>
  <si>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</si>
  <si>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</si>
  <si>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</si>
  <si>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</si>
  <si>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</si>
  <si>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</si>
  <si>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</si>
  <si>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</si>
  <si>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</si>
  <si>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</si>
  <si>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</si>
  <si>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</si>
  <si>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</si>
  <si>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</si>
  <si>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</si>
  <si>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</si>
  <si>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</si>
  <si>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</si>
  <si>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</si>
  <si>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</si>
  <si>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</si>
  <si>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</si>
  <si>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</si>
  <si>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</si>
  <si>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</si>
  <si>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</si>
  <si>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</si>
  <si>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</si>
  <si>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</si>
  <si>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</si>
  <si>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</si>
  <si>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</si>
  <si>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</si>
  <si>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</si>
  <si>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</si>
  <si>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</si>
  <si>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</si>
  <si>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</si>
  <si>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</si>
  <si>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</si>
  <si>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</si>
  <si>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</si>
  <si>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</si>
  <si>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</si>
  <si>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</si>
  <si>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</si>
  <si>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</si>
  <si>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</si>
  <si>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</si>
  <si>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</si>
  <si>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</si>
  <si>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</si>
  <si>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</si>
  <si>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</si>
  <si>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</si>
  <si>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</si>
  <si>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</si>
  <si>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</si>
  <si>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</si>
  <si>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</si>
  <si>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</si>
  <si>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</si>
  <si>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</si>
  <si>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</si>
  <si>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</si>
  <si>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</si>
  <si>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</si>
  <si>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</si>
  <si>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</si>
  <si>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</si>
  <si>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</si>
  <si>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</si>
  <si>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</si>
  <si>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</si>
  <si>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</si>
  <si>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</si>
  <si>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</si>
  <si>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</si>
  <si>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</si>
  <si>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</si>
  <si>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</si>
  <si>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</si>
  <si>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</si>
  <si>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</si>
  <si>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</si>
  <si>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</si>
  <si>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</si>
  <si>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</si>
  <si>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</si>
  <si>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</si>
  <si>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</si>
  <si>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</si>
  <si>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</si>
  <si>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</si>
  <si>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</si>
  <si>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</si>
  <si>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</si>
  <si>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</si>
  <si>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</si>
  <si>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</si>
  <si>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</si>
  <si>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</si>
  <si>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</si>
  <si>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</si>
  <si>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</si>
  <si>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</si>
  <si>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</si>
  <si>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</si>
  <si>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</si>
  <si>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</si>
  <si>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</si>
  <si>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</si>
  <si>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</si>
  <si>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</si>
  <si>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</si>
  <si>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</si>
  <si>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</si>
  <si>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</si>
  <si>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</si>
  <si>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</si>
  <si>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</si>
  <si>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</si>
  <si>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</si>
  <si>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</si>
  <si>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</si>
  <si>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</si>
  <si>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</si>
  <si>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</si>
  <si>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</si>
  <si>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</si>
  <si>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</si>
  <si>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</si>
  <si>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</si>
  <si>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</si>
  <si>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</si>
  <si>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</si>
  <si>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</si>
  <si>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</si>
  <si>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</si>
  <si>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</si>
  <si>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</si>
  <si>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</si>
  <si>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</si>
  <si>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</si>
  <si>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</si>
  <si>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</si>
  <si>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</si>
  <si>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</si>
  <si>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</si>
  <si>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</si>
  <si>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</si>
  <si>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</si>
  <si>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</si>
  <si>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</si>
  <si>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</si>
  <si>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</si>
  <si>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</si>
  <si>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</si>
  <si>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</si>
  <si>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</si>
  <si>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</si>
  <si>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</si>
  <si>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</si>
  <si>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</si>
  <si>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</si>
  <si>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</si>
  <si>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</si>
  <si>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</si>
  <si>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</si>
  <si>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</si>
  <si>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</si>
  <si>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</si>
  <si>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</si>
  <si>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</si>
  <si>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</si>
  <si>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</si>
  <si>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</si>
  <si>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</si>
  <si>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</si>
  <si>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</si>
  <si>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</si>
  <si>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</si>
  <si>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</si>
  <si>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</si>
  <si>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</si>
  <si>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</si>
  <si>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</si>
  <si>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</si>
  <si>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</si>
  <si>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</si>
  <si>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</si>
  <si>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</si>
  <si>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</si>
  <si>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</si>
  <si>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</si>
  <si>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</si>
  <si>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</si>
  <si>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</si>
  <si>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</si>
  <si>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</si>
  <si>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</si>
  <si>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</si>
  <si>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</si>
  <si>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</si>
  <si>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</si>
  <si>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</si>
  <si>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</si>
  <si>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</si>
  <si>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</si>
  <si>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</si>
  <si>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</si>
  <si>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</si>
  <si>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</si>
  <si>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</si>
  <si>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</si>
  <si>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</si>
  <si>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</si>
  <si>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</si>
  <si>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</si>
  <si>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</si>
  <si>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</si>
  <si>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</si>
  <si>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</si>
  <si>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</si>
  <si>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</si>
  <si>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</si>
  <si>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</si>
  <si>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</si>
  <si>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</si>
  <si>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</si>
  <si>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</si>
  <si>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</si>
  <si>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</si>
  <si>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</si>
  <si>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</si>
  <si>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</si>
  <si>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</si>
  <si>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</si>
  <si>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</si>
  <si>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</si>
  <si>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</si>
  <si>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</si>
  <si>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</si>
  <si>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</si>
  <si>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</si>
  <si>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</si>
  <si>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</si>
  <si>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</si>
  <si>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</si>
  <si>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</si>
  <si>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</si>
  <si>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</si>
  <si>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</si>
  <si>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</si>
  <si>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</si>
  <si>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</si>
  <si>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</si>
  <si>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</si>
  <si>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</si>
  <si>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</si>
  <si>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</si>
  <si>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</si>
  <si>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</si>
  <si>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</si>
  <si>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</si>
  <si>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</si>
  <si>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</si>
  <si>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</si>
  <si>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</si>
  <si>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</si>
  <si>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</si>
  <si>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</si>
  <si>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</si>
  <si>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</si>
  <si>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</si>
  <si>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</si>
  <si>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</si>
  <si>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</si>
  <si>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</si>
  <si>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</si>
  <si>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</si>
  <si>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</si>
  <si>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</si>
  <si>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</si>
  <si>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</si>
  <si>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</si>
  <si>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</si>
  <si>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</si>
  <si>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</si>
  <si>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</si>
  <si>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</si>
  <si>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</si>
  <si>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</si>
  <si>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</si>
  <si>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</si>
  <si>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</si>
  <si>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</si>
  <si>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</si>
  <si>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</si>
  <si>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</si>
  <si>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</si>
  <si>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</si>
  <si>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</si>
  <si>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</si>
  <si>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</si>
  <si>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</si>
  <si>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</si>
  <si>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</si>
  <si>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</si>
  <si>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</si>
  <si>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</si>
  <si>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</si>
  <si>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</si>
  <si>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</si>
  <si>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</si>
  <si>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</si>
  <si>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</si>
  <si>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</si>
  <si>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</si>
  <si>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</si>
  <si>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</si>
  <si>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</si>
  <si>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</si>
  <si>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</si>
  <si>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</si>
  <si>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</si>
  <si>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</si>
  <si>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</si>
  <si>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</si>
  <si>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</si>
  <si>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</si>
  <si>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</si>
  <si>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</si>
  <si>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</si>
  <si>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</si>
  <si>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</si>
  <si>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</si>
  <si>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</si>
  <si>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</si>
  <si>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</si>
  <si>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</si>
  <si>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</si>
  <si>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</si>
  <si>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</si>
  <si>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</si>
  <si>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</si>
  <si>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</si>
  <si>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</si>
  <si>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</si>
  <si>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</si>
  <si>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</si>
  <si>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</si>
  <si>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</si>
  <si>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</si>
  <si>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</si>
  <si>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</si>
  <si>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</si>
  <si>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</si>
  <si>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</si>
  <si>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</si>
  <si>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</si>
  <si>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</si>
  <si>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</si>
  <si>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</si>
  <si>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</si>
  <si>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</si>
  <si>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</si>
  <si>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</si>
  <si>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</si>
  <si>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</si>
  <si>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</si>
  <si>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</si>
  <si>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</si>
  <si>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</si>
  <si>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</si>
  <si>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</si>
  <si>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</si>
  <si>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</si>
  <si>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</si>
  <si>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</si>
  <si>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</si>
  <si>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</si>
  <si>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</si>
  <si>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</si>
  <si>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</si>
  <si>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</si>
  <si>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</si>
  <si>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</si>
  <si>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</si>
  <si>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</si>
  <si>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</si>
  <si>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</si>
  <si>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</si>
  <si>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</si>
  <si>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</si>
  <si>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</si>
  <si>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</si>
  <si>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</si>
  <si>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</si>
  <si>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</si>
  <si>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</si>
  <si>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</si>
  <si>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</si>
  <si>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</si>
  <si>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</si>
  <si>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</si>
  <si>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</si>
  <si>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</si>
  <si>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</si>
  <si>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</si>
  <si>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</si>
  <si>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</si>
  <si>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</si>
  <si>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</si>
  <si>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</si>
  <si>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</si>
  <si>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</si>
  <si>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</si>
  <si>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</si>
  <si>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</si>
  <si>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</si>
  <si>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</si>
  <si>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</si>
  <si>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</si>
  <si>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</si>
  <si>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</si>
  <si>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</si>
  <si>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</si>
  <si>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</si>
  <si>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</si>
  <si>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</si>
  <si>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</si>
  <si>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</si>
  <si>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</si>
  <si>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</si>
  <si>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</si>
  <si>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</si>
  <si>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</si>
  <si>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</si>
  <si>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</si>
  <si>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</si>
  <si>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</si>
  <si>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</si>
  <si>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</si>
  <si>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</si>
  <si>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</si>
  <si>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</si>
  <si>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</si>
  <si>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</si>
  <si>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</si>
  <si>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</si>
  <si>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</si>
  <si>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</si>
  <si>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</si>
  <si>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</si>
  <si>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</si>
  <si>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</si>
  <si>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</si>
  <si>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</si>
  <si>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</si>
  <si>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</si>
  <si>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</si>
  <si>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</si>
  <si>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</si>
  <si>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</si>
  <si>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</si>
  <si>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</si>
  <si>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</si>
  <si>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</si>
  <si>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</si>
  <si>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</si>
  <si>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</si>
  <si>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</si>
  <si>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</si>
  <si>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</si>
  <si>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</si>
  <si>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</si>
  <si>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</si>
  <si>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</si>
  <si>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</si>
  <si>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</si>
  <si>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</si>
  <si>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</si>
  <si>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</si>
  <si>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</si>
  <si>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</si>
  <si>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</si>
  <si>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</si>
  <si>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</si>
  <si>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</si>
  <si>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</si>
  <si>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</si>
  <si>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</si>
  <si>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</si>
  <si>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</si>
  <si>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</si>
  <si>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</si>
  <si>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</si>
  <si>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</si>
  <si>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</si>
  <si>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</si>
  <si>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</si>
  <si>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</si>
  <si>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</si>
  <si>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</si>
  <si>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</si>
  <si>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</si>
  <si>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</si>
  <si>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</si>
  <si>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</si>
  <si>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</si>
  <si>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</si>
  <si>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</si>
  <si>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</si>
  <si>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</si>
  <si>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</si>
  <si>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</si>
  <si>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</si>
  <si>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</si>
  <si>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</si>
  <si>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</si>
  <si>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</si>
  <si>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</si>
  <si>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</si>
  <si>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</si>
  <si>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</si>
  <si>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</si>
  <si>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</si>
  <si>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</si>
  <si>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</si>
  <si>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</si>
  <si>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</si>
  <si>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</si>
  <si>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</si>
  <si>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</si>
  <si>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</si>
  <si>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</si>
  <si>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</si>
  <si>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</si>
  <si>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</si>
  <si>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</si>
  <si>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</si>
  <si>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</si>
  <si>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</si>
  <si>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</si>
  <si>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</si>
  <si>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</si>
  <si>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</si>
  <si>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</si>
  <si>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</si>
  <si>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</si>
  <si>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</si>
  <si>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</si>
  <si>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</si>
  <si>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</si>
  <si>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</si>
  <si>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</si>
  <si>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</si>
  <si>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</si>
  <si>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</si>
  <si>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</si>
  <si>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</si>
  <si>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</si>
  <si>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</si>
  <si>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</si>
  <si>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</si>
  <si>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</si>
  <si>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</si>
  <si>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</si>
  <si>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</si>
  <si>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</si>
  <si>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</si>
  <si>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</si>
  <si>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</si>
  <si>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</si>
  <si>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</si>
  <si>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</si>
  <si>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</si>
  <si>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</si>
  <si>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</si>
  <si>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</si>
  <si>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</si>
  <si>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</si>
  <si>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</si>
  <si>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</si>
  <si>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</si>
  <si>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</si>
  <si>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</si>
  <si>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</si>
  <si>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</si>
  <si>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</si>
  <si>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</si>
  <si>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</si>
  <si>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</si>
  <si>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</si>
  <si>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</si>
  <si>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</si>
  <si>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</si>
  <si>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</si>
  <si>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</si>
  <si>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</si>
  <si>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</si>
  <si>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</si>
  <si>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</si>
  <si>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</si>
  <si>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</si>
  <si>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</si>
  <si>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</si>
  <si>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</si>
  <si>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</si>
  <si>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</si>
  <si>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</si>
  <si>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</si>
  <si>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</si>
  <si>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</si>
  <si>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</si>
  <si>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</si>
  <si>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</si>
  <si>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</si>
  <si>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</si>
  <si>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</si>
  <si>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</si>
  <si>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</si>
  <si>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</si>
  <si>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</si>
  <si>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</si>
  <si>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</si>
  <si>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</si>
  <si>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</si>
  <si>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</si>
  <si>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</si>
  <si>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</si>
  <si>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</si>
  <si>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</si>
  <si>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</si>
  <si>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</si>
  <si>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</si>
  <si>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</si>
  <si>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</si>
  <si>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</si>
  <si>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</si>
  <si>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</si>
  <si>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</si>
  <si>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</si>
  <si>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</si>
  <si>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</si>
  <si>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</si>
  <si>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</si>
  <si>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</si>
  <si>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</si>
  <si>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</si>
  <si>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</si>
  <si>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</si>
  <si>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</si>
  <si>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</si>
  <si>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</si>
  <si>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</si>
  <si>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</si>
  <si>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</si>
  <si>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</si>
  <si>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</si>
  <si>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</si>
  <si>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</si>
  <si>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</si>
  <si>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</si>
  <si>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</si>
  <si>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</si>
  <si>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</si>
  <si>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</si>
  <si>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</si>
  <si>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</si>
  <si>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</si>
  <si>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</si>
  <si>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</si>
  <si>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</si>
  <si>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</si>
  <si>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</si>
  <si>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</si>
  <si>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</si>
  <si>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</si>
  <si>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</si>
  <si>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</si>
  <si>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</si>
  <si>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</si>
  <si>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</si>
  <si>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</si>
  <si>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</si>
  <si>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</si>
  <si>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</si>
  <si>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</si>
  <si>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</si>
  <si>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</si>
  <si>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</si>
  <si>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</si>
  <si>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</si>
  <si>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</si>
  <si>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</si>
  <si>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</si>
  <si>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</si>
  <si>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</si>
  <si>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</si>
  <si>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</si>
  <si>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</si>
  <si>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</si>
  <si>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</si>
  <si>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</si>
  <si>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</si>
  <si>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</si>
  <si>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</si>
  <si>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</si>
  <si>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</si>
  <si>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</si>
  <si>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</si>
  <si>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</si>
  <si>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</si>
  <si>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</si>
  <si>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</si>
  <si>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</si>
  <si>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</si>
  <si>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</si>
  <si>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</si>
  <si>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</si>
  <si>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</si>
  <si>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</si>
  <si>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</si>
  <si>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</si>
  <si>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</si>
  <si>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</si>
  <si>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</si>
  <si>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</si>
  <si>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</si>
  <si>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</si>
  <si>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</si>
  <si>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</si>
  <si>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</si>
  <si>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</si>
  <si>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</si>
  <si>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</si>
  <si>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</si>
  <si>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</si>
  <si>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</si>
  <si>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</si>
  <si>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</si>
  <si>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</si>
  <si>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</si>
  <si>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</si>
  <si>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</si>
  <si>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</si>
  <si>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</si>
  <si>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</si>
  <si>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</si>
  <si>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</si>
  <si>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</si>
  <si>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</si>
  <si>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</si>
  <si>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</si>
  <si>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</si>
  <si>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</si>
  <si>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</si>
  <si>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</si>
  <si>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</si>
  <si>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</si>
  <si>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</si>
  <si>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</si>
  <si>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</si>
  <si>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</si>
  <si>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</si>
  <si>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</si>
  <si>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</si>
  <si>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</si>
  <si>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</si>
  <si>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</si>
  <si>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</si>
  <si>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</si>
  <si>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</si>
  <si>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</si>
  <si>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</si>
  <si>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</si>
  <si>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</si>
  <si>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</si>
  <si>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</si>
  <si>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</si>
  <si>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</si>
  <si>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</si>
  <si>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</si>
  <si>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</si>
  <si>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</si>
  <si>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</si>
  <si>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</si>
  <si>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</si>
  <si>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</si>
  <si>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</si>
  <si>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</si>
  <si>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</si>
  <si>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</si>
  <si>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</si>
  <si>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</si>
  <si>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</si>
  <si>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</si>
  <si>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</si>
  <si>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</si>
  <si>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</si>
  <si>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</si>
  <si>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</si>
  <si>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</si>
  <si>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</si>
  <si>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</si>
  <si>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</si>
  <si>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</si>
  <si>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</si>
  <si>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</si>
  <si>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</si>
  <si>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</si>
  <si>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</si>
  <si>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</si>
  <si>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</si>
  <si>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</si>
  <si>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</si>
  <si>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</si>
  <si>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</si>
  <si>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</si>
  <si>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</si>
  <si>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</si>
  <si>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</si>
  <si>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</si>
  <si>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</si>
  <si>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</si>
  <si>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</si>
  <si>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</si>
  <si>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</si>
  <si>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</si>
  <si>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</si>
  <si>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</si>
  <si>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</si>
  <si>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</si>
  <si>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</si>
  <si>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</si>
  <si>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</si>
  <si>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</si>
  <si>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</si>
  <si>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</si>
  <si>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</si>
  <si>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</si>
  <si>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</si>
  <si>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</si>
  <si>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</si>
  <si>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</si>
  <si>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</si>
  <si>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</si>
  <si>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</si>
  <si>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</si>
  <si>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</si>
  <si>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</si>
  <si>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</si>
  <si>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</si>
  <si>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</si>
  <si>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</si>
  <si>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</si>
  <si>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</si>
  <si>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</si>
  <si>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</si>
  <si>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</si>
  <si>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</si>
  <si>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</si>
  <si>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</si>
  <si>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</si>
  <si>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</si>
  <si>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</si>
  <si>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</si>
  <si>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</si>
  <si>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</si>
  <si>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</si>
  <si>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</si>
  <si>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</si>
  <si>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</si>
  <si>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</si>
  <si>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</si>
  <si>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</si>
  <si>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</si>
  <si>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</si>
  <si>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</si>
  <si>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</si>
  <si>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</si>
  <si>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</si>
  <si>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</si>
  <si>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</si>
  <si>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</si>
  <si>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</si>
  <si>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</si>
  <si>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</si>
  <si>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</si>
  <si>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</si>
  <si>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</si>
  <si>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</si>
  <si>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</si>
  <si>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</si>
  <si>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</si>
  <si>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</si>
  <si>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</si>
  <si>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</si>
  <si>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</si>
  <si>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</si>
  <si>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</si>
  <si>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</si>
  <si>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</si>
  <si>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</si>
  <si>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</si>
  <si>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</si>
  <si>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</si>
  <si>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</si>
  <si>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</si>
  <si>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</si>
  <si>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</si>
  <si>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</si>
  <si>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</si>
  <si>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</si>
  <si>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</si>
  <si>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</si>
  <si>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</si>
  <si>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</si>
  <si>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</si>
  <si>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</si>
  <si>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</si>
  <si>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</si>
  <si>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</si>
  <si>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</si>
  <si>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</si>
  <si>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</si>
  <si>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</si>
  <si>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</si>
  <si>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</si>
  <si>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</si>
  <si>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</si>
  <si>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</si>
  <si>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</si>
  <si>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</si>
  <si>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</si>
  <si>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</si>
  <si>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</si>
  <si>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</si>
  <si>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</si>
  <si>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</si>
  <si>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</si>
  <si>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</si>
  <si>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</si>
  <si>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</si>
  <si>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</si>
  <si>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</si>
  <si>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</si>
  <si>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</si>
  <si>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</si>
  <si>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</si>
  <si>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</si>
  <si>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</si>
  <si>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</si>
  <si>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</si>
  <si>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</si>
  <si>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</si>
  <si>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</si>
  <si>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</si>
  <si>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</si>
  <si>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</si>
  <si>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</si>
  <si>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</si>
  <si>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</si>
  <si>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</si>
  <si>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</si>
  <si>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</si>
  <si>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</si>
  <si>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</si>
  <si>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</si>
  <si>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</si>
  <si>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</si>
  <si>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</si>
  <si>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</si>
  <si>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</si>
  <si>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</si>
  <si>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</si>
  <si>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</si>
  <si>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</si>
  <si>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</si>
  <si>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</si>
  <si>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</si>
  <si>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</si>
  <si>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</si>
  <si>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</si>
  <si>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</si>
  <si>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</si>
  <si>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</si>
  <si>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</si>
  <si>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</si>
  <si>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</si>
  <si>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</si>
  <si>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</si>
  <si>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</si>
  <si>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</si>
  <si>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</si>
  <si>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</si>
  <si>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</si>
  <si>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</si>
  <si>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</si>
  <si>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</si>
  <si>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</si>
  <si>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</si>
  <si>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</si>
  <si>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</si>
  <si>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</si>
  <si>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</si>
  <si>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</si>
  <si>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</si>
  <si>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</si>
  <si>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</si>
  <si>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</si>
  <si>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</si>
  <si>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</si>
  <si>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</si>
  <si>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</si>
  <si>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</si>
  <si>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</si>
  <si>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</si>
  <si>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</si>
  <si>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</si>
  <si>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</si>
  <si>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</si>
  <si>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</si>
  <si>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</si>
  <si>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</si>
  <si>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</si>
  <si>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</si>
  <si>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</si>
  <si>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</si>
  <si>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</si>
  <si>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</si>
  <si>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</si>
  <si>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</si>
  <si>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</si>
  <si>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</si>
  <si>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</si>
  <si>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</si>
  <si>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</si>
  <si>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</si>
  <si>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</si>
  <si>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</si>
  <si>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</si>
  <si>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</si>
  <si>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</si>
  <si>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</si>
  <si>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</si>
  <si>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</si>
  <si>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</si>
  <si>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</si>
  <si>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</si>
  <si>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</si>
  <si>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</si>
  <si>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</si>
  <si>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</si>
  <si>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</si>
  <si>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</si>
  <si>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</si>
  <si>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</si>
  <si>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</si>
  <si>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</si>
  <si>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</si>
  <si>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</si>
  <si>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</si>
  <si>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</si>
  <si>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</si>
  <si>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</si>
  <si>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</si>
  <si>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</si>
  <si>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</si>
  <si>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</si>
  <si>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</si>
  <si>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</si>
  <si>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</si>
  <si>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</si>
  <si>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</si>
  <si>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</si>
  <si>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</si>
  <si>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</si>
  <si>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</si>
  <si>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</si>
  <si>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</si>
  <si>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</si>
  <si>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</si>
  <si>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</si>
  <si>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</si>
  <si>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</si>
  <si>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</si>
  <si>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</si>
  <si>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</si>
  <si>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</si>
  <si>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</si>
  <si>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</si>
  <si>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</si>
  <si>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</si>
  <si>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</si>
  <si>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</si>
  <si>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</si>
  <si>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</si>
  <si>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</si>
  <si>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</si>
  <si>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</si>
  <si>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</si>
  <si>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</si>
  <si>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</si>
  <si>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</si>
  <si>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</si>
  <si>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</si>
  <si>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</si>
  <si>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</si>
  <si>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</si>
  <si>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</si>
  <si>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</si>
  <si>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</si>
  <si>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</si>
  <si>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</si>
  <si>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</si>
  <si>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</si>
  <si>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</si>
  <si>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</si>
  <si>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</si>
  <si>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</si>
  <si>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</si>
  <si>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</si>
  <si>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</si>
  <si>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</si>
  <si>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</si>
  <si>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</si>
  <si>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</si>
  <si>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</si>
  <si>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</si>
  <si>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</si>
  <si>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</si>
  <si>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</si>
  <si>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</si>
  <si>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</si>
  <si>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</si>
  <si>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</si>
  <si>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</si>
  <si>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</si>
  <si>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</si>
  <si>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</si>
  <si>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</si>
  <si>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</si>
  <si>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</si>
  <si>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</si>
  <si>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</si>
  <si>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</si>
  <si>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</si>
  <si>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</si>
  <si>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</si>
  <si>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</si>
  <si>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</si>
  <si>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</si>
  <si>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</si>
  <si>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</si>
  <si>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</si>
  <si>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</si>
  <si>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</si>
  <si>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</si>
  <si>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</si>
  <si>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</si>
  <si>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</si>
  <si>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</si>
  <si>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</si>
  <si>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</si>
  <si>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</si>
  <si>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</si>
  <si>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</si>
  <si>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</si>
  <si>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</si>
  <si>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</si>
  <si>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</si>
  <si>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</si>
  <si>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</si>
  <si>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</si>
  <si>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</si>
  <si>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</si>
  <si>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</si>
  <si>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</si>
  <si>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</si>
  <si>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</si>
  <si>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</si>
  <si>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</si>
  <si>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</si>
  <si>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</si>
  <si>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</si>
  <si>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</si>
  <si>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</si>
  <si>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</si>
  <si>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</si>
  <si>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</si>
  <si>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</si>
  <si>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</si>
  <si>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</si>
  <si>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</si>
  <si>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</si>
  <si>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</si>
  <si>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</si>
  <si>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</si>
  <si>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</si>
  <si>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</si>
  <si>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</si>
  <si>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</si>
  <si>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</si>
  <si>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</si>
  <si>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</si>
  <si>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</si>
  <si>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</si>
  <si>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</si>
  <si>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</si>
  <si>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</si>
  <si>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</si>
  <si>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</si>
  <si>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</si>
  <si>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</si>
  <si>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</si>
  <si>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</si>
  <si>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</si>
  <si>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</si>
  <si>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</si>
  <si>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</si>
  <si>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</si>
  <si>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</si>
  <si>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</si>
  <si>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</si>
  <si>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</si>
  <si>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</si>
  <si>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</si>
  <si>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</si>
  <si>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</si>
  <si>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</si>
  <si>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</si>
  <si>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</si>
  <si>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</si>
  <si>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</si>
  <si>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</si>
  <si>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</si>
  <si>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</si>
  <si>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</si>
  <si>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</si>
  <si>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</si>
  <si>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</si>
  <si>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</si>
  <si>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</si>
  <si>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</si>
  <si>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</si>
  <si>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</si>
  <si>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</si>
  <si>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</si>
  <si>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</si>
  <si>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</si>
  <si>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</si>
  <si>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</si>
  <si>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</si>
  <si>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</si>
  <si>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</si>
  <si>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</si>
  <si>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</si>
  <si>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</si>
  <si>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</si>
  <si>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</si>
  <si>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</si>
  <si>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</si>
  <si>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</si>
  <si>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</si>
  <si>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</si>
  <si>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</si>
  <si>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</si>
  <si>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</si>
  <si>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</si>
  <si>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</si>
  <si>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</si>
  <si>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</si>
  <si>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</si>
  <si>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</si>
  <si>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</si>
  <si>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</si>
  <si>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</si>
  <si>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</si>
  <si>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</si>
  <si>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</si>
  <si>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</si>
  <si>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</si>
  <si>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</si>
  <si>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</si>
  <si>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</si>
  <si>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</si>
  <si>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</si>
  <si>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</si>
  <si>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</si>
  <si>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</si>
  <si>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</si>
  <si>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</si>
  <si>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</si>
  <si>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</si>
  <si>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</si>
  <si>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</si>
  <si>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</si>
  <si>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</si>
  <si>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</si>
  <si>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</si>
  <si>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</si>
  <si>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</si>
  <si>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</si>
  <si>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</si>
  <si>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</si>
  <si>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</si>
  <si>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</si>
  <si>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</si>
  <si>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</si>
  <si>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</si>
  <si>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</si>
  <si>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</si>
  <si>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</si>
  <si>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</si>
  <si>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</si>
  <si>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</si>
  <si>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</si>
  <si>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</si>
  <si>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</si>
  <si>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</si>
  <si>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</si>
  <si>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</si>
  <si>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</si>
  <si>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</si>
  <si>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</si>
  <si>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</si>
  <si>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</si>
  <si>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</si>
  <si>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</si>
  <si>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</si>
  <si>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</si>
  <si>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</si>
  <si>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</si>
  <si>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</si>
  <si>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</si>
  <si>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</si>
  <si>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</si>
  <si>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</si>
  <si>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</si>
  <si>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</si>
  <si>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</si>
  <si>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</si>
  <si>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</si>
  <si>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</si>
  <si>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</si>
  <si>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</si>
  <si>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</si>
  <si>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</si>
  <si>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</si>
  <si>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</si>
  <si>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</si>
  <si>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</si>
  <si>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</si>
  <si>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</si>
  <si>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</si>
  <si>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</si>
  <si>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</si>
  <si>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</si>
  <si>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</si>
  <si>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</si>
  <si>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</si>
  <si>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</si>
  <si>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</si>
  <si>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</si>
  <si>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</si>
  <si>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</si>
  <si>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</si>
  <si>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</si>
  <si>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</si>
  <si>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</si>
  <si>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</si>
  <si>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</si>
  <si>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</si>
  <si>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</si>
  <si>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</si>
  <si>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</si>
  <si>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</si>
  <si>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</si>
  <si>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</si>
  <si>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</si>
  <si>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</si>
  <si>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</si>
  <si>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</si>
  <si>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</si>
  <si>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</si>
  <si>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</si>
  <si>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</si>
  <si>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</si>
  <si>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</si>
  <si>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</si>
  <si>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</si>
  <si>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</si>
  <si>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</si>
  <si>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</si>
  <si>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</si>
  <si>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</si>
  <si>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</si>
  <si>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</si>
  <si>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</si>
  <si>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</si>
  <si>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</si>
  <si>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</si>
  <si>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</si>
  <si>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</si>
  <si>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</si>
  <si>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</si>
  <si>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</si>
  <si>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</si>
  <si>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</si>
  <si>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</si>
  <si>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</si>
  <si>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</si>
  <si>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</si>
  <si>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</si>
  <si>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</si>
  <si>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</si>
  <si>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</si>
  <si>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</si>
  <si>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</si>
  <si>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</si>
  <si>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</si>
  <si>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</si>
  <si>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</si>
  <si>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</si>
  <si>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</si>
  <si>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</si>
  <si>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</si>
  <si>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</si>
  <si>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</si>
  <si>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</si>
  <si>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</si>
  <si>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</si>
  <si>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</si>
  <si>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</si>
  <si>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</si>
  <si>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</si>
  <si>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</si>
  <si>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</si>
  <si>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</si>
  <si>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</si>
  <si>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</si>
  <si>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</si>
  <si>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</si>
  <si>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</si>
  <si>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</si>
  <si>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</si>
  <si>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</si>
  <si>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</si>
  <si>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</si>
  <si>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</si>
  <si>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</si>
  <si>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</si>
  <si>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</si>
  <si>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</si>
  <si>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</si>
  <si>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</si>
  <si>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</si>
  <si>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</si>
  <si>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</si>
  <si>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</si>
  <si>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</si>
  <si>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</si>
  <si>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</si>
  <si>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</si>
  <si>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</si>
  <si>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</si>
  <si>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</si>
  <si>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</si>
  <si>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</si>
  <si>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</si>
  <si>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</si>
  <si>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</si>
  <si>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</si>
  <si>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</si>
  <si>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</si>
  <si>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</si>
  <si>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</si>
  <si>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</si>
  <si>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</si>
  <si>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</si>
  <si>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</si>
  <si>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</si>
  <si>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</si>
  <si>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</si>
  <si>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</si>
  <si>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</si>
  <si>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</si>
  <si>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</si>
  <si>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</si>
  <si>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</si>
  <si>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</si>
  <si>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</si>
  <si>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</si>
  <si>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</si>
  <si>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</si>
  <si>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</si>
  <si>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</si>
  <si>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</si>
  <si>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</si>
  <si>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</si>
  <si>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</si>
  <si>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</si>
  <si>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</si>
  <si>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</si>
  <si>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</si>
  <si>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</si>
  <si>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</si>
  <si>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</si>
  <si>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</si>
  <si>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</si>
  <si>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</si>
  <si>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</si>
  <si>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</si>
  <si>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</si>
  <si>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</si>
  <si>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</si>
  <si>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</si>
  <si>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</si>
  <si>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</si>
  <si>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</si>
  <si>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</si>
  <si>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</si>
  <si>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</si>
  <si>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</si>
  <si>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</si>
  <si>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</si>
  <si>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</si>
  <si>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</si>
  <si>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</si>
  <si>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</si>
  <si>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</si>
  <si>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</si>
  <si>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</si>
  <si>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</si>
  <si>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</si>
  <si>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</si>
  <si>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</si>
  <si>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</si>
  <si>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</si>
  <si>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</si>
  <si>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</si>
  <si>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</si>
  <si>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</si>
  <si>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</si>
  <si>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</si>
  <si>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</si>
  <si>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</si>
  <si>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</si>
  <si>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</si>
  <si>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</si>
  <si>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</si>
  <si>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</si>
  <si>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</si>
  <si>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</si>
  <si>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</si>
  <si>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</si>
  <si>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</si>
  <si>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</si>
  <si>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</si>
  <si>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</si>
  <si>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</si>
  <si>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</si>
  <si>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</si>
  <si>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</si>
  <si>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</si>
  <si>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</si>
  <si>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</si>
  <si>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</si>
  <si>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</si>
  <si>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</si>
  <si>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</si>
  <si>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</si>
  <si>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</si>
  <si>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</si>
  <si>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</si>
  <si>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</si>
  <si>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</si>
  <si>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</si>
  <si>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</si>
  <si>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</si>
  <si>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</si>
  <si>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</si>
  <si>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</si>
  <si>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</si>
  <si>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</si>
  <si>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</si>
  <si>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</si>
  <si>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</si>
  <si>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</si>
  <si>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</si>
  <si>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</si>
  <si>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</si>
  <si>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</si>
  <si>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</si>
  <si>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</si>
  <si>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</si>
  <si>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</si>
  <si>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</si>
  <si>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</si>
  <si>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</si>
  <si>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</si>
  <si>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</si>
  <si>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</si>
  <si>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</si>
  <si>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</si>
  <si>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</si>
  <si>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</si>
  <si>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</si>
  <si>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</si>
  <si>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</si>
  <si>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</si>
  <si>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</si>
  <si>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</si>
  <si>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</si>
  <si>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</si>
  <si>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</si>
  <si>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</si>
  <si>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</si>
  <si>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</si>
  <si>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</si>
  <si>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</si>
  <si>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</si>
  <si>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</si>
  <si>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</si>
  <si>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</si>
  <si>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</si>
  <si>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</si>
  <si>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</si>
  <si>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</si>
  <si>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</si>
  <si>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</si>
  <si>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</si>
  <si>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</si>
  <si>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</si>
  <si>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</si>
  <si>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</si>
  <si>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</si>
  <si>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</si>
  <si>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</si>
  <si>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</si>
  <si>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</si>
  <si>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</si>
  <si>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</si>
  <si>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</si>
  <si>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</si>
  <si>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</si>
  <si>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</si>
  <si>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</si>
  <si>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</si>
  <si>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</si>
  <si>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</si>
  <si>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</si>
  <si>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</si>
  <si>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</si>
  <si>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</si>
  <si>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</si>
  <si>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</si>
  <si>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</si>
  <si>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</si>
  <si>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</si>
  <si>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</si>
  <si>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</si>
  <si>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</si>
  <si>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</si>
  <si>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</si>
  <si>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</si>
  <si>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</si>
  <si>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</si>
  <si>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</si>
  <si>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</si>
  <si>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</si>
  <si>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</si>
  <si>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</si>
  <si>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</si>
  <si>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</si>
  <si>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</si>
  <si>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</si>
  <si>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</si>
  <si>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</si>
  <si>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</si>
  <si>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</si>
  <si>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</si>
  <si>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</si>
  <si>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</si>
  <si>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</si>
  <si>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</si>
  <si>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</si>
  <si>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</si>
  <si>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</si>
  <si>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</si>
  <si>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</si>
  <si>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</si>
  <si>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</si>
  <si>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</si>
  <si>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</si>
  <si>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</si>
  <si>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</si>
  <si>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</si>
  <si>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</si>
  <si>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</si>
  <si>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</si>
  <si>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</si>
  <si>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</si>
  <si>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</si>
  <si>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</si>
  <si>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</si>
  <si>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</si>
  <si>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</si>
  <si>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</si>
  <si>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</si>
  <si>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</si>
  <si>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</si>
  <si>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</si>
  <si>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</si>
  <si>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</si>
  <si>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</si>
  <si>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</si>
  <si>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</si>
  <si>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</si>
  <si>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</si>
  <si>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</si>
  <si>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</si>
  <si>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</si>
  <si>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</si>
  <si>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</si>
  <si>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</si>
  <si>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</si>
  <si>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</si>
  <si>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</si>
  <si>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</si>
  <si>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</si>
  <si>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</si>
  <si>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</si>
  <si>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</si>
  <si>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</si>
  <si>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</si>
  <si>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</si>
  <si>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</si>
  <si>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</si>
  <si>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</si>
  <si>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</si>
  <si>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</si>
  <si>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</si>
  <si>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</si>
  <si>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</si>
  <si>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</si>
  <si>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</si>
  <si>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</si>
  <si>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</si>
  <si>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</si>
  <si>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</si>
  <si>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</si>
  <si>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</si>
  <si>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</si>
  <si>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</si>
  <si>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</si>
  <si>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</si>
  <si>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</si>
  <si>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</si>
  <si>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</si>
  <si>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</si>
  <si>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</si>
  <si>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</si>
  <si>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</si>
  <si>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</si>
  <si>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</si>
  <si>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</si>
  <si>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</si>
  <si>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</si>
  <si>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</si>
  <si>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</si>
  <si>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</si>
  <si>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</si>
  <si>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</si>
  <si>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</si>
  <si>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</si>
  <si>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</si>
  <si>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</si>
  <si>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</si>
  <si>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</si>
  <si>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</si>
  <si>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</si>
  <si>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</si>
  <si>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</si>
  <si>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</si>
  <si>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</si>
  <si>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</si>
  <si>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</si>
  <si>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</si>
  <si>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</si>
  <si>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</si>
  <si>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</si>
  <si>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</si>
  <si>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</si>
  <si>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</si>
  <si>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</si>
  <si>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</si>
  <si>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</si>
  <si>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</si>
  <si>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</si>
  <si>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</si>
  <si>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</si>
  <si>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</si>
  <si>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</si>
  <si>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</si>
  <si>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</si>
  <si>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</si>
  <si>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</si>
  <si>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</si>
  <si>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</si>
  <si>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</si>
  <si>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</si>
  <si>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</si>
  <si>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</si>
  <si>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</si>
  <si>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</si>
  <si>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</si>
  <si>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</si>
  <si>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</si>
  <si>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</si>
  <si>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</si>
  <si>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</si>
  <si>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</si>
  <si>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</si>
  <si>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</si>
  <si>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</si>
  <si>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</si>
  <si>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</si>
  <si>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</si>
  <si>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</si>
  <si>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</si>
  <si>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</si>
  <si>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</si>
  <si>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</si>
  <si>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</si>
  <si>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</si>
  <si>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</si>
  <si>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</si>
  <si>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</si>
  <si>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</si>
  <si>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</si>
  <si>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</si>
  <si>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</si>
  <si>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</si>
  <si>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</si>
  <si>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</si>
  <si>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</si>
  <si>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</si>
  <si>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</si>
  <si>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</si>
  <si>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</si>
  <si>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</si>
  <si>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</si>
  <si>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</si>
  <si>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</si>
  <si>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</si>
  <si>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</si>
  <si>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</si>
  <si>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</si>
  <si>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</si>
  <si>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</si>
  <si>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</si>
  <si>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</si>
  <si>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</si>
  <si>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</si>
  <si>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</si>
  <si>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</si>
  <si>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</si>
  <si>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</si>
  <si>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</si>
  <si>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</si>
  <si>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</si>
  <si>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</si>
  <si>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</si>
  <si>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</si>
  <si>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</si>
  <si>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</si>
  <si>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</si>
  <si>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</si>
  <si>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</si>
  <si>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</si>
  <si>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</si>
  <si>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</si>
  <si>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</si>
  <si>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</si>
  <si>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</si>
  <si>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</si>
  <si>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</si>
  <si>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</si>
  <si>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</si>
  <si>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</si>
  <si>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</si>
  <si>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</si>
  <si>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</si>
  <si>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</si>
  <si>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</si>
  <si>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</si>
  <si>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</si>
  <si>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</si>
  <si>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</si>
  <si>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</si>
  <si>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</si>
  <si>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</si>
  <si>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</si>
  <si>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</si>
  <si>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</si>
  <si>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</si>
  <si>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</si>
  <si>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</si>
  <si>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</si>
  <si>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</si>
  <si>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</si>
  <si>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</si>
  <si>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</si>
  <si>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</si>
  <si>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</si>
  <si>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</si>
  <si>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</si>
  <si>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</si>
  <si>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</si>
  <si>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</si>
  <si>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</si>
  <si>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</si>
  <si>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</si>
  <si>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</si>
  <si>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</si>
  <si>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</si>
  <si>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</si>
  <si>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</si>
  <si>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</si>
  <si>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</si>
  <si>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</si>
  <si>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</si>
  <si>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</si>
  <si>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</si>
  <si>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</si>
  <si>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</si>
  <si>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</si>
  <si>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</si>
  <si>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</si>
  <si>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</si>
  <si>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</si>
  <si>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</si>
  <si>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</si>
  <si>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</si>
  <si>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</si>
  <si>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</si>
  <si>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</si>
  <si>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</si>
  <si>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</si>
  <si>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</si>
  <si>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</si>
  <si>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</si>
  <si>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</si>
  <si>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</si>
  <si>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</si>
  <si>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</si>
  <si>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</si>
  <si>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</si>
  <si>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</si>
  <si>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</si>
  <si>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</si>
  <si>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</si>
  <si>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</si>
  <si>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</si>
  <si>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</si>
  <si>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</si>
  <si>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</si>
  <si>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</si>
  <si>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</si>
  <si>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</si>
  <si>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</si>
  <si>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</si>
  <si>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</si>
  <si>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</si>
  <si>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</si>
  <si>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</si>
  <si>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</si>
  <si>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</si>
  <si>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</si>
  <si>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</si>
  <si>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</si>
  <si>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</si>
  <si>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</si>
  <si>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</si>
  <si>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</si>
  <si>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</si>
  <si>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</si>
  <si>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</si>
  <si>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</si>
  <si>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</si>
  <si>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</si>
  <si>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</si>
  <si>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</si>
  <si>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</si>
  <si>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</si>
  <si>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</si>
  <si>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</si>
  <si>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</si>
  <si>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</si>
  <si>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</si>
  <si>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</si>
  <si>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</si>
  <si>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</si>
  <si>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</si>
  <si>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</si>
  <si>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</si>
  <si>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</si>
  <si>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</si>
  <si>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</si>
  <si>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</si>
  <si>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</si>
  <si>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</si>
  <si>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</si>
  <si>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</si>
  <si>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</si>
  <si>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</si>
  <si>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</si>
  <si>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</si>
  <si>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</si>
  <si>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</si>
  <si>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</si>
  <si>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</si>
  <si>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</si>
  <si>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</si>
  <si>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</si>
  <si>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</si>
  <si>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</si>
  <si>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</si>
  <si>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</si>
  <si>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</si>
  <si>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</si>
  <si>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</si>
  <si>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</si>
  <si>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</si>
  <si>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</si>
  <si>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</si>
  <si>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</si>
  <si>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</si>
  <si>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</si>
  <si>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</si>
  <si>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</si>
  <si>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</si>
  <si>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</si>
  <si>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</si>
  <si>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</si>
  <si>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</si>
  <si>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</si>
  <si>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</si>
  <si>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</si>
  <si>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</si>
  <si>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</si>
  <si>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</si>
  <si>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</si>
  <si>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</si>
  <si>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</si>
  <si>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</si>
  <si>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</si>
  <si>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</si>
  <si>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</si>
  <si>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</si>
  <si>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</si>
  <si>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</si>
  <si>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</si>
  <si>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</si>
  <si>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</si>
  <si>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</si>
  <si>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</si>
  <si>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</si>
  <si>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</si>
  <si>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</si>
  <si>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</si>
  <si>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</si>
  <si>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</si>
  <si>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</si>
  <si>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</si>
  <si>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</si>
  <si>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</si>
  <si>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</si>
  <si>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</si>
  <si>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</si>
  <si>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</si>
  <si>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</si>
  <si>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</si>
  <si>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</si>
  <si>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</si>
  <si>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</si>
  <si>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</si>
  <si>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</si>
  <si>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</si>
  <si>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</si>
  <si>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</si>
  <si>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</si>
  <si>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</si>
  <si>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</si>
  <si>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</si>
  <si>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</si>
  <si>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</si>
  <si>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</si>
  <si>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</si>
  <si>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</si>
  <si>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</si>
  <si>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</si>
  <si>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</si>
  <si>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</si>
  <si>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</si>
  <si>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</si>
  <si>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</si>
  <si>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</si>
  <si>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</si>
  <si>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</si>
  <si>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</si>
  <si>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</si>
  <si>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</si>
  <si>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</si>
  <si>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</si>
  <si>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</si>
  <si>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</si>
  <si>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</si>
  <si>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</si>
  <si>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</si>
  <si>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</si>
  <si>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</si>
  <si>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</si>
  <si>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</si>
  <si>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</si>
  <si>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</si>
  <si>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</si>
  <si>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</si>
  <si>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</si>
  <si>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</si>
  <si>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</si>
  <si>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</si>
  <si>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</si>
  <si>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</si>
  <si>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</si>
  <si>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</si>
  <si>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</si>
  <si>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</si>
  <si>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</si>
  <si>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</si>
  <si>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</si>
  <si>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</si>
  <si>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</si>
  <si>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</si>
  <si>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</si>
  <si>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</si>
  <si>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</si>
  <si>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</si>
  <si>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</si>
  <si>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</si>
  <si>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</si>
  <si>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</si>
  <si>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</si>
  <si>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</si>
  <si>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</si>
  <si>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</si>
  <si>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</si>
  <si>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</si>
  <si>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</si>
  <si>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</si>
  <si>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</si>
  <si>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</si>
  <si>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</si>
  <si>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</si>
  <si>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</si>
  <si>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</si>
  <si>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</si>
  <si>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</si>
  <si>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</si>
  <si>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</si>
  <si>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</si>
  <si>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</si>
  <si>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</si>
  <si>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</si>
  <si>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</si>
  <si>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</si>
  <si>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</si>
  <si>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</si>
  <si>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</si>
  <si>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</si>
  <si>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</si>
  <si>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</si>
  <si>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</si>
  <si>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</si>
  <si>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</si>
  <si>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</si>
  <si>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</si>
  <si>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</si>
  <si>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</si>
  <si>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</si>
  <si>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</si>
  <si>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</si>
  <si>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</si>
  <si>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</si>
  <si>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</si>
  <si>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</si>
  <si>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</si>
  <si>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</si>
  <si>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</si>
  <si>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</si>
  <si>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</si>
  <si>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</si>
  <si>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</si>
  <si>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</si>
  <si>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</si>
  <si>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</si>
  <si>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</si>
  <si>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</si>
  <si>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</si>
  <si>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</si>
  <si>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</si>
  <si>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</si>
  <si>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</si>
  <si>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</si>
  <si>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</si>
  <si>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</si>
  <si>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</si>
  <si>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</si>
  <si>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</si>
  <si>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</si>
  <si>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</si>
  <si>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</si>
  <si>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</si>
  <si>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</si>
  <si>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</si>
  <si>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</si>
  <si>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</si>
  <si>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</si>
  <si>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</si>
  <si>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</si>
  <si>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</si>
  <si>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</si>
  <si>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</si>
  <si>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</si>
  <si>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</si>
  <si>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</si>
  <si>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</si>
  <si>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</si>
  <si>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</si>
  <si>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</si>
  <si>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</si>
  <si>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</si>
  <si>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</si>
  <si>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</si>
  <si>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</si>
  <si>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</si>
  <si>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</si>
  <si>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</si>
  <si>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</si>
  <si>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</si>
  <si>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</si>
  <si>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</si>
  <si>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</si>
  <si>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</si>
  <si>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</si>
  <si>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</si>
  <si>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</si>
  <si>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</si>
  <si>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</si>
  <si>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</si>
  <si>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</si>
  <si>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</si>
  <si>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</si>
  <si>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</si>
  <si>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</si>
  <si>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</si>
  <si>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</si>
  <si>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</si>
  <si>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</si>
  <si>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</si>
  <si>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</si>
  <si>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</si>
  <si>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</si>
  <si>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</si>
  <si>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</si>
  <si>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</si>
  <si>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</si>
  <si>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</si>
  <si>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</si>
  <si>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</si>
  <si>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</si>
  <si>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</si>
  <si>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</si>
  <si>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</si>
  <si>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</si>
  <si>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</si>
  <si>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</si>
  <si>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</si>
  <si>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</si>
  <si>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</si>
  <si>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</si>
  <si>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</si>
  <si>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</si>
  <si>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</si>
  <si>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</si>
  <si>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</si>
  <si>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</si>
  <si>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</si>
  <si>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</si>
  <si>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</si>
  <si>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</si>
  <si>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</si>
  <si>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</si>
  <si>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</si>
  <si>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</si>
  <si>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</si>
  <si>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</si>
  <si>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</si>
  <si>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</si>
  <si>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</si>
  <si>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</si>
  <si>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</si>
  <si>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</si>
  <si>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</si>
  <si>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</si>
  <si>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</si>
  <si>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</si>
  <si>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</si>
  <si>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</si>
  <si>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</si>
  <si>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</si>
  <si>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</si>
  <si>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</si>
  <si>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</si>
  <si>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</si>
  <si>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</si>
  <si>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</si>
  <si>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</si>
  <si>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</si>
  <si>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</si>
  <si>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</si>
  <si>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</si>
  <si>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</si>
  <si>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</si>
  <si>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</si>
  <si>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</si>
  <si>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</si>
  <si>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</si>
  <si>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</si>
  <si>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</si>
  <si>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</si>
  <si>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</si>
  <si>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</si>
  <si>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</si>
  <si>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</si>
  <si>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</si>
  <si>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</si>
  <si>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</si>
  <si>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</si>
  <si>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</si>
  <si>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</si>
  <si>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</si>
  <si>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</si>
  <si>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</si>
  <si>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</si>
  <si>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</si>
  <si>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</si>
  <si>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</si>
  <si>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</si>
  <si>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</si>
  <si>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</si>
  <si>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</si>
  <si>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</si>
  <si>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</si>
  <si>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</si>
  <si>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</si>
  <si>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</si>
  <si>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</si>
  <si>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</si>
  <si>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</si>
  <si>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</si>
  <si>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</si>
  <si>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</si>
  <si>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</si>
  <si>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</si>
  <si>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</si>
  <si>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</si>
  <si>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</si>
  <si>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</si>
  <si>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</si>
  <si>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</si>
  <si>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</si>
  <si>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</si>
  <si>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</si>
  <si>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</si>
  <si>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</si>
  <si>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</si>
  <si>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</si>
  <si>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</si>
  <si>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</si>
  <si>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</si>
  <si>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</si>
  <si>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</si>
  <si>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</si>
  <si>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</si>
  <si>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</si>
  <si>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</si>
  <si>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</si>
  <si>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</si>
  <si>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</si>
  <si>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</si>
  <si>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</si>
  <si>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</si>
  <si>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</si>
  <si>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</si>
  <si>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</si>
  <si>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</si>
  <si>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</si>
  <si>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</si>
  <si>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</si>
  <si>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</si>
  <si>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</si>
  <si>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</si>
  <si>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</si>
  <si>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</si>
  <si>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</si>
  <si>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</si>
  <si>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</si>
  <si>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</si>
  <si>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</si>
  <si>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</si>
  <si>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</si>
  <si>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</si>
  <si>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</si>
  <si>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</si>
  <si>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</si>
  <si>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</si>
  <si>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</si>
  <si>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</si>
  <si>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</si>
  <si>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</si>
  <si>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</si>
  <si>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</si>
  <si>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</si>
  <si>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</si>
  <si>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</si>
  <si>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</si>
  <si>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</si>
  <si>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</si>
  <si>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</si>
  <si>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</si>
  <si>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</si>
  <si>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</si>
  <si>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</si>
  <si>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</si>
  <si>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</si>
  <si>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</si>
  <si>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</si>
  <si>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</si>
  <si>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</si>
  <si>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</si>
  <si>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</si>
  <si>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</si>
  <si>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</si>
  <si>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</si>
  <si>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</si>
  <si>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</si>
  <si>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</si>
  <si>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</si>
  <si>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</si>
  <si>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</si>
  <si>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</si>
  <si>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</si>
  <si>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</si>
  <si>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</si>
  <si>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</si>
  <si>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</si>
  <si>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</si>
  <si>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</si>
  <si>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</si>
  <si>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</si>
  <si>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</si>
  <si>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</si>
  <si>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</si>
  <si>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</si>
  <si>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</si>
  <si>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</si>
  <si>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</si>
  <si>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</si>
  <si>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</si>
  <si>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</si>
  <si>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</si>
  <si>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</si>
  <si>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</si>
  <si>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</si>
  <si>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</si>
  <si>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</si>
  <si>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</si>
  <si>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</si>
  <si>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</si>
  <si>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</si>
  <si>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</si>
  <si>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</si>
  <si>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</si>
  <si>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</si>
  <si>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</si>
  <si>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</si>
  <si>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</si>
  <si>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</si>
  <si>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</si>
  <si>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</si>
  <si>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</si>
  <si>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</si>
  <si>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</si>
  <si>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</si>
  <si>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</si>
  <si>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</si>
  <si>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</si>
  <si>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</si>
  <si>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</si>
  <si>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</si>
  <si>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</si>
  <si>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</si>
  <si>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</si>
  <si>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</si>
  <si>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</si>
  <si>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</si>
  <si>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</si>
  <si>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</si>
  <si>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</si>
  <si>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</si>
  <si>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</si>
  <si>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</si>
  <si>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</si>
  <si>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</si>
  <si>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</si>
  <si>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</si>
  <si>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</si>
  <si>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</si>
  <si>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</si>
  <si>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</si>
  <si>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</si>
  <si>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</si>
  <si>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</si>
  <si>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</si>
  <si>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</si>
  <si>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</si>
  <si>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</si>
  <si>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</si>
  <si>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</si>
  <si>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</si>
  <si>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</si>
  <si>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</si>
  <si>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</si>
  <si>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</si>
  <si>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</si>
  <si>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</si>
  <si>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</si>
  <si>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</si>
  <si>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</si>
  <si>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</si>
  <si>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</si>
  <si>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</si>
  <si>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</si>
  <si>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</si>
  <si>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</si>
  <si>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</si>
  <si>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</si>
  <si>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</si>
  <si>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</si>
  <si>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</si>
  <si>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</si>
  <si>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</si>
  <si>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</si>
  <si>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</si>
  <si>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</si>
  <si>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</si>
  <si>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</si>
  <si>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</si>
  <si>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</si>
  <si>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</si>
  <si>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</si>
  <si>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</si>
  <si>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</si>
  <si>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</si>
  <si>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</si>
  <si>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</si>
  <si>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</si>
  <si>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</si>
  <si>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</si>
  <si>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</si>
  <si>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</si>
  <si>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</si>
  <si>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</si>
  <si>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</si>
  <si>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</si>
  <si>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</si>
  <si>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</si>
  <si>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</si>
  <si>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</si>
  <si>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</si>
  <si>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</si>
  <si>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</si>
  <si>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</si>
  <si>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</si>
  <si>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</si>
  <si>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</si>
  <si>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</si>
  <si>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</si>
  <si>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</si>
  <si>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</si>
  <si>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</si>
  <si>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</si>
  <si>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</si>
  <si>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</si>
  <si>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</si>
  <si>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</si>
  <si>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</si>
  <si>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</si>
  <si>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</si>
  <si>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</si>
  <si>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</si>
  <si>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</si>
  <si>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</si>
  <si>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</si>
  <si>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</si>
  <si>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</si>
  <si>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</si>
  <si>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</si>
  <si>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</si>
  <si>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</si>
  <si>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</si>
  <si>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</si>
  <si>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</si>
  <si>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</si>
  <si>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</si>
  <si>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</si>
  <si>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</si>
  <si>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</si>
  <si>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</si>
  <si>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</si>
  <si>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</si>
  <si>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</si>
  <si>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</si>
  <si>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</si>
  <si>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</si>
  <si>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</si>
  <si>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</si>
  <si>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</si>
  <si>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</si>
  <si>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</si>
  <si>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</si>
  <si>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</si>
  <si>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</si>
  <si>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</si>
  <si>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</si>
  <si>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</si>
  <si>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</si>
  <si>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</si>
  <si>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</si>
  <si>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</si>
  <si>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</si>
  <si>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</si>
  <si>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</si>
  <si>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</si>
  <si>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</si>
  <si>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</si>
  <si>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</si>
  <si>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</si>
  <si>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</si>
  <si>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</si>
  <si>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</si>
  <si>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</si>
  <si>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</si>
  <si>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</si>
  <si>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</si>
  <si>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</si>
  <si>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</si>
  <si>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</si>
  <si>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</si>
  <si>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</si>
  <si>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</si>
  <si>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</si>
  <si>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</si>
  <si>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</si>
  <si>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</si>
  <si>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</si>
  <si>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</si>
  <si>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</si>
  <si>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</si>
  <si>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</si>
  <si>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</si>
  <si>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</si>
  <si>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</si>
  <si>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</si>
  <si>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</si>
  <si>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</si>
  <si>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</si>
  <si>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</si>
  <si>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</si>
  <si>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</si>
  <si>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</si>
  <si>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</si>
  <si>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</si>
  <si>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</si>
  <si>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</si>
  <si>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</si>
  <si>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</si>
  <si>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</si>
  <si>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</si>
  <si>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</si>
  <si>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</si>
  <si>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</si>
  <si>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</si>
  <si>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</si>
  <si>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</si>
  <si>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</si>
  <si>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</si>
  <si>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</si>
  <si>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</si>
  <si>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</si>
  <si>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</si>
  <si>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</si>
  <si>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</si>
  <si>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</si>
  <si>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</si>
  <si>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</si>
  <si>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</si>
  <si>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</si>
  <si>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</si>
  <si>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</si>
  <si>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</si>
  <si>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</si>
  <si>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</si>
  <si>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</si>
  <si>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</si>
  <si>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</si>
  <si>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</si>
  <si>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</si>
  <si>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</si>
  <si>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</si>
  <si>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</si>
  <si>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</si>
  <si>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</si>
  <si>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</si>
  <si>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</si>
  <si>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</si>
  <si>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</si>
  <si>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</si>
  <si>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</si>
  <si>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</si>
  <si>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</si>
  <si>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</si>
  <si>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</si>
  <si>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</si>
  <si>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</si>
  <si>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</si>
  <si>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</si>
  <si>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</si>
  <si>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</si>
  <si>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</si>
  <si>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</si>
  <si>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</si>
  <si>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</si>
  <si>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</si>
  <si>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</si>
  <si>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</si>
  <si>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</si>
  <si>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</si>
  <si>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</si>
  <si>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</si>
  <si>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</si>
  <si>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</si>
  <si>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</si>
  <si>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</si>
  <si>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</si>
  <si>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</si>
  <si>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</si>
  <si>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</si>
  <si>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</si>
  <si>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</si>
  <si>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</si>
  <si>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</si>
  <si>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</si>
  <si>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</si>
  <si>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</si>
  <si>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</si>
  <si>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</si>
  <si>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</si>
  <si>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</si>
  <si>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</si>
  <si>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</si>
  <si>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</si>
  <si>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</si>
  <si>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</si>
  <si>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</si>
  <si>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</si>
  <si>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</si>
  <si>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</si>
  <si>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</si>
  <si>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</si>
  <si>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</si>
  <si>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</si>
  <si>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</si>
  <si>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</si>
  <si>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</si>
  <si>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</si>
  <si>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</si>
  <si>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</si>
  <si>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</si>
  <si>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</si>
  <si>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</si>
  <si>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</si>
  <si>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</si>
  <si>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</si>
  <si>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</si>
  <si>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</si>
  <si>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</si>
  <si>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</si>
  <si>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</si>
  <si>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</si>
  <si>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</si>
  <si>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</si>
  <si>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</si>
  <si>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</si>
  <si>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</si>
  <si>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</si>
  <si>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</si>
  <si>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</si>
  <si>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</si>
  <si>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</si>
  <si>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</si>
  <si>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</si>
  <si>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</si>
  <si>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</si>
  <si>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</si>
  <si>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</si>
  <si>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</si>
  <si>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</si>
  <si>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</si>
  <si>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</si>
  <si>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</si>
  <si>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</si>
  <si>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</si>
  <si>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</si>
  <si>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</si>
  <si>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</si>
  <si>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</si>
  <si>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</si>
  <si>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</si>
  <si>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</si>
  <si>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</si>
  <si>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</si>
  <si>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</si>
  <si>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</si>
  <si>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</si>
  <si>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</si>
  <si>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</si>
  <si>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</si>
  <si>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</si>
  <si>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</si>
  <si>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</si>
  <si>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</si>
  <si>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</si>
  <si>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</si>
  <si>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</si>
  <si>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</si>
  <si>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</si>
  <si>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</si>
  <si>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</si>
  <si>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</si>
  <si>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</si>
  <si>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</si>
  <si>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</si>
  <si>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</si>
  <si>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</si>
  <si>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</si>
  <si>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</si>
  <si>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</si>
  <si>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</si>
  <si>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</si>
  <si>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</si>
  <si>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</si>
  <si>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</si>
  <si>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</si>
  <si>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</si>
  <si>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</si>
  <si>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</si>
  <si>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</si>
  <si>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</si>
  <si>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</si>
  <si>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</si>
  <si>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</si>
  <si>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</si>
  <si>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</si>
  <si>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</si>
  <si>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</si>
  <si>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</si>
  <si>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</si>
  <si>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</si>
  <si>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</si>
  <si>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</si>
  <si>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</si>
  <si>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</si>
  <si>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</si>
  <si>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</si>
  <si>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</si>
  <si>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</si>
  <si>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</si>
  <si>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</si>
  <si>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</si>
  <si>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</si>
  <si>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</si>
  <si>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</si>
  <si>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</si>
  <si>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</si>
  <si>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</si>
  <si>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</si>
  <si>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</si>
  <si>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</si>
  <si>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</si>
  <si>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</si>
  <si>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</si>
  <si>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</si>
  <si>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</si>
  <si>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</si>
  <si>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</si>
  <si>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</si>
  <si>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</si>
  <si>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</si>
  <si>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</si>
  <si>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</si>
  <si>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</si>
  <si>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</si>
  <si>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</si>
  <si>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</si>
  <si>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</si>
  <si>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</si>
  <si>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</si>
  <si>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</si>
  <si>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</si>
  <si>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</si>
  <si>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</si>
  <si>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</si>
  <si>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</si>
  <si>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</si>
  <si>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</si>
  <si>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</si>
  <si>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</si>
  <si>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</si>
  <si>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</si>
  <si>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</si>
  <si>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</si>
  <si>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</si>
  <si>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</si>
  <si>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</si>
  <si>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</si>
  <si>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</si>
  <si>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</si>
  <si>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</si>
  <si>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</si>
  <si>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</si>
  <si>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</si>
  <si>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</si>
  <si>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</si>
  <si>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</si>
  <si>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</si>
  <si>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</si>
  <si>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</si>
  <si>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</si>
  <si>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</si>
  <si>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</si>
  <si>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</si>
  <si>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</si>
  <si>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</si>
  <si>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</si>
  <si>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</si>
  <si>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</si>
  <si>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</si>
  <si>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</si>
  <si>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</si>
  <si>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</si>
  <si>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</si>
  <si>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</si>
  <si>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</si>
  <si>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</si>
  <si>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</si>
  <si>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</si>
  <si>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</si>
  <si>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</si>
  <si>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</si>
  <si>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</si>
  <si>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</si>
  <si>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</si>
  <si>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</si>
  <si>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</si>
  <si>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</si>
  <si>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</si>
  <si>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</si>
  <si>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</si>
  <si>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</si>
  <si>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</si>
  <si>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</si>
  <si>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</si>
  <si>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</si>
  <si>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</si>
  <si>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</si>
  <si>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</si>
  <si>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</si>
  <si>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</si>
  <si>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</si>
  <si>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</si>
  <si>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</si>
  <si>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</si>
  <si>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</si>
  <si>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</si>
  <si>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</si>
  <si>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</si>
  <si>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</si>
  <si>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</si>
  <si>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</si>
  <si>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</si>
  <si>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</si>
  <si>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</si>
  <si>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</si>
  <si>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</si>
  <si>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</si>
  <si>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</si>
  <si>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</si>
  <si>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</si>
  <si>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</si>
  <si>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</si>
  <si>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</si>
  <si>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</si>
  <si>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</si>
  <si>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</si>
  <si>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</si>
  <si>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</si>
  <si>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</si>
  <si>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</si>
  <si>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</si>
  <si>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</si>
  <si>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</si>
  <si>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</si>
  <si>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</si>
  <si>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</si>
  <si>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</si>
  <si>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</si>
  <si>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</si>
  <si>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</si>
  <si>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</si>
  <si>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</si>
  <si>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</si>
  <si>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</si>
  <si>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</si>
  <si>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</si>
  <si>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</si>
  <si>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</si>
  <si>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</si>
  <si>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</si>
  <si>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</si>
  <si>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</si>
  <si>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</si>
  <si>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</si>
  <si>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</si>
  <si>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</si>
  <si>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</si>
  <si>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</si>
  <si>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</si>
  <si>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</si>
  <si>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</si>
  <si>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</si>
  <si>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</si>
  <si>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</si>
  <si>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</si>
  <si>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</si>
  <si>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</si>
  <si>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</si>
  <si>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</si>
  <si>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</si>
  <si>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</si>
  <si>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</si>
  <si>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</si>
  <si>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</si>
  <si>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</si>
  <si>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</si>
  <si>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</si>
  <si>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</si>
  <si>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</si>
  <si>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</si>
  <si>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</si>
  <si>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</si>
  <si>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</si>
  <si>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</si>
  <si>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</si>
  <si>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</si>
  <si>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</si>
  <si>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</si>
  <si>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</si>
  <si>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</si>
  <si>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</si>
  <si>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</si>
  <si>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</si>
  <si>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</si>
  <si>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</si>
  <si>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</si>
  <si>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</si>
  <si>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</si>
  <si>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</si>
  <si>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</si>
  <si>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</si>
  <si>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</si>
  <si>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</si>
  <si>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</si>
  <si>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</si>
  <si>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</si>
  <si>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</si>
  <si>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</si>
  <si>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</si>
  <si>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</si>
  <si>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</si>
  <si>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</si>
  <si>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</si>
  <si>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</si>
  <si>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</si>
  <si>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</si>
  <si>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</si>
  <si>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</si>
  <si>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</si>
  <si>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</si>
  <si>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</si>
  <si>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</si>
  <si>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</si>
  <si>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</si>
  <si>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</si>
  <si>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</si>
  <si>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</si>
  <si>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</si>
  <si>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</si>
  <si>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</si>
  <si>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</si>
  <si>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</si>
  <si>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</si>
  <si>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</si>
  <si>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</si>
  <si>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</si>
  <si>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</si>
  <si>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</si>
  <si>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</si>
  <si>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</si>
  <si>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</si>
  <si>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</si>
  <si>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</si>
  <si>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</si>
  <si>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</si>
  <si>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</si>
  <si>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</si>
  <si>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</si>
  <si>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</si>
  <si>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</si>
  <si>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</si>
  <si>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</si>
  <si>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</si>
  <si>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</si>
  <si>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</si>
  <si>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</si>
  <si>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</si>
  <si>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</si>
  <si>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</si>
  <si>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</si>
  <si>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</si>
  <si>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</si>
  <si>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</si>
  <si>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</si>
  <si>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</si>
  <si>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</si>
  <si>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</si>
  <si>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</si>
  <si>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</si>
  <si>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</si>
  <si>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</si>
  <si>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</si>
  <si>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</si>
  <si>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</si>
  <si>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</si>
  <si>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</si>
  <si>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</si>
  <si>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</si>
  <si>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</si>
  <si>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</si>
  <si>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</si>
  <si>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</si>
  <si>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</si>
  <si>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</si>
  <si>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</si>
  <si>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</si>
  <si>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</si>
  <si>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</si>
  <si>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</si>
  <si>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</si>
  <si>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</si>
  <si>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</si>
  <si>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</si>
  <si>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</si>
  <si>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</si>
  <si>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</si>
  <si>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</si>
  <si>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</si>
  <si>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</si>
  <si>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</si>
  <si>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</si>
  <si>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</si>
  <si>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</si>
  <si>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</si>
  <si>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</si>
  <si>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</si>
  <si>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</si>
  <si>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</si>
  <si>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</si>
  <si>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</si>
  <si>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</si>
  <si>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</si>
  <si>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</si>
  <si>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</si>
  <si>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</si>
  <si>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</si>
  <si>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</si>
  <si>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</si>
  <si>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</si>
  <si>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</si>
  <si>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</si>
  <si>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</si>
  <si>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</si>
  <si>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</si>
  <si>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</si>
  <si>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</si>
  <si>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</si>
  <si>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</si>
  <si>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</si>
  <si>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</si>
  <si>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</si>
  <si>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</si>
  <si>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</si>
  <si>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</si>
  <si>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</si>
  <si>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</si>
  <si>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</si>
  <si>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</si>
  <si>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</si>
  <si>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</si>
  <si>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</si>
  <si>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</si>
  <si>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</si>
  <si>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</si>
  <si>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</si>
  <si>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</si>
  <si>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</si>
  <si>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</si>
  <si>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</si>
  <si>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</si>
  <si>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</si>
  <si>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</si>
  <si>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</si>
  <si>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</si>
  <si>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</si>
  <si>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</si>
  <si>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</si>
  <si>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</si>
  <si>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</si>
  <si>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</si>
  <si>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</si>
  <si>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</si>
  <si>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</si>
  <si>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</si>
  <si>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</si>
  <si>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</si>
  <si>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</si>
  <si>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</si>
  <si>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</si>
  <si>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</si>
  <si>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</si>
  <si>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</si>
  <si>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</si>
  <si>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</si>
  <si>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</si>
  <si>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</si>
  <si>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</si>
  <si>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</si>
  <si>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</si>
  <si>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</si>
  <si>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</si>
  <si>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</si>
  <si>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</si>
  <si>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</si>
  <si>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</si>
  <si>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</si>
  <si>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</si>
  <si>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</si>
  <si>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</si>
  <si>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</si>
  <si>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</si>
  <si>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</si>
  <si>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</si>
  <si>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</si>
  <si>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</si>
  <si>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</si>
  <si>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</si>
  <si>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</si>
  <si>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</si>
  <si>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</si>
  <si>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</si>
  <si>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</si>
  <si>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</si>
  <si>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</si>
  <si>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</si>
  <si>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</si>
  <si>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</si>
  <si>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</si>
  <si>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</si>
  <si>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</si>
  <si>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</si>
  <si>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</si>
  <si>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</si>
  <si>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</si>
  <si>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</si>
  <si>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</si>
  <si>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</si>
  <si>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</si>
  <si>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</si>
  <si>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</si>
  <si>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</si>
  <si>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</si>
  <si>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</si>
  <si>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</si>
  <si>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</si>
  <si>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</si>
  <si>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</si>
  <si>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</si>
  <si>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</si>
  <si>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</si>
  <si>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</si>
  <si>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</si>
  <si>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</si>
  <si>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</si>
  <si>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</si>
  <si>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</si>
  <si>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</si>
  <si>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</si>
  <si>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</si>
  <si>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</si>
  <si>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</si>
  <si>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</si>
  <si>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</si>
  <si>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</si>
  <si>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</si>
  <si>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</si>
  <si>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</si>
  <si>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</si>
  <si>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</si>
  <si>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</si>
  <si>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</si>
  <si>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</si>
  <si>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</si>
  <si>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</si>
  <si>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</si>
  <si>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</si>
  <si>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</si>
  <si>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</si>
  <si>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</si>
  <si>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</si>
  <si>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</si>
  <si>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</si>
  <si>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</si>
  <si>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</si>
  <si>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</si>
  <si>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</si>
  <si>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</si>
  <si>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</si>
  <si>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</si>
  <si>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</si>
  <si>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</si>
  <si>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</si>
  <si>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</si>
  <si>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</si>
  <si>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</si>
  <si>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</si>
  <si>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</si>
  <si>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</si>
  <si>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</si>
  <si>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</si>
  <si>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</si>
  <si>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</si>
  <si>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</si>
  <si>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</si>
  <si>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</si>
  <si>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</si>
  <si>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</si>
  <si>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</si>
  <si>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</si>
  <si>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</si>
  <si>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</si>
  <si>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</si>
  <si>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</si>
  <si>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</si>
  <si>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</si>
  <si>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</si>
  <si>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</si>
  <si>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</si>
  <si>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</si>
  <si>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</si>
  <si>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</si>
  <si>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</si>
  <si>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</si>
  <si>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</si>
  <si>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</si>
  <si>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</si>
  <si>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</si>
  <si>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</si>
  <si>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</si>
  <si>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</si>
  <si>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</si>
  <si>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</si>
  <si>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</si>
  <si>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</si>
  <si>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</si>
  <si>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</si>
  <si>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</si>
  <si>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</si>
  <si>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</si>
  <si>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</si>
  <si>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</si>
  <si>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</si>
  <si>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</si>
  <si>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</si>
  <si>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</si>
  <si>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</si>
  <si>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</si>
  <si>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</si>
  <si>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</si>
  <si>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</si>
  <si>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</si>
  <si>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</si>
  <si>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</si>
  <si>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</si>
  <si>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</si>
  <si>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</si>
  <si>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</si>
  <si>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</si>
  <si>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</si>
  <si>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</si>
  <si>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</si>
  <si>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</si>
  <si>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</si>
  <si>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</si>
  <si>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</si>
  <si>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</si>
  <si>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</si>
  <si>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</si>
  <si>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</si>
  <si>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</si>
  <si>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</si>
  <si>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</si>
  <si>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</si>
  <si>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</si>
  <si>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</si>
  <si>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</si>
  <si>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</si>
  <si>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</si>
  <si>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</si>
  <si>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</si>
  <si>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</si>
  <si>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</si>
  <si>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</si>
  <si>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</si>
  <si>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</si>
  <si>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</si>
  <si>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</si>
  <si>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</si>
  <si>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</si>
  <si>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</si>
  <si>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</si>
  <si>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</si>
  <si>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</si>
  <si>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</si>
  <si>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</si>
  <si>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</si>
  <si>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</si>
  <si>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</si>
  <si>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</si>
  <si>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</si>
  <si>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</si>
  <si>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</si>
  <si>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</si>
  <si>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</si>
  <si>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</si>
  <si>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</si>
  <si>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</si>
  <si>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</si>
  <si>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</si>
  <si>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</si>
  <si>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</si>
  <si>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</si>
  <si>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</si>
  <si>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</si>
  <si>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</si>
  <si>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</si>
  <si>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</si>
  <si>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</si>
  <si>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</si>
  <si>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</si>
  <si>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</si>
  <si>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</si>
  <si>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</si>
  <si>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</si>
  <si>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</si>
  <si>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</si>
  <si>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</si>
  <si>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</si>
  <si>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</si>
  <si>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</si>
  <si>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</si>
  <si>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</si>
  <si>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</si>
  <si>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</si>
  <si>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</si>
  <si>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</si>
  <si>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</si>
  <si>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</si>
  <si>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</si>
  <si>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</si>
  <si>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</si>
  <si>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</si>
  <si>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</si>
  <si>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</si>
  <si>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</si>
  <si>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</si>
  <si>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</si>
  <si>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</si>
  <si>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</si>
  <si>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</si>
  <si>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</si>
  <si>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</si>
  <si>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</si>
  <si>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</si>
  <si>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</si>
  <si>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</si>
  <si>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</si>
  <si>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</si>
  <si>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</si>
  <si>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</si>
  <si>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</si>
  <si>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</si>
  <si>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</si>
  <si>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</si>
  <si>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</si>
  <si>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</si>
  <si>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</si>
  <si>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</si>
  <si>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</si>
  <si>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</si>
  <si>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</si>
  <si>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</si>
  <si>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</si>
  <si>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</si>
  <si>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</si>
  <si>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</si>
  <si>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</si>
  <si>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</si>
  <si>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</si>
  <si>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</si>
  <si>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</si>
  <si>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</si>
  <si>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</si>
  <si>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</si>
  <si>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</si>
  <si>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</si>
  <si>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</si>
  <si>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</si>
  <si>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</si>
  <si>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</si>
  <si>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</si>
  <si>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</si>
  <si>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</si>
  <si>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</si>
  <si>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</si>
  <si>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</si>
  <si>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</si>
  <si>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</si>
  <si>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</si>
  <si>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</si>
  <si>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</si>
  <si>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</si>
  <si>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</si>
  <si>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</si>
  <si>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</si>
  <si>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</si>
  <si>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</si>
  <si>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</si>
  <si>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</si>
  <si>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</si>
  <si>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</si>
  <si>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</si>
  <si>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</si>
  <si>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</si>
  <si>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</si>
  <si>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</si>
  <si>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</si>
  <si>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</si>
  <si>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</si>
  <si>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</si>
  <si>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</si>
  <si>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</si>
  <si>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</si>
  <si>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</si>
  <si>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</si>
  <si>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</si>
  <si>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</si>
  <si>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</si>
  <si>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</si>
  <si>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</si>
  <si>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</si>
  <si>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</si>
  <si>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</si>
  <si>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</si>
  <si>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</si>
  <si>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</si>
  <si>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</si>
  <si>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</si>
  <si>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</si>
  <si>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</si>
  <si>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</si>
  <si>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</si>
  <si>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</si>
  <si>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</si>
  <si>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</si>
  <si>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</si>
  <si>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</si>
  <si>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</si>
  <si>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</si>
  <si>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</si>
  <si>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</si>
  <si>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</si>
  <si>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</si>
  <si>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</si>
  <si>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</si>
  <si>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</si>
  <si>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</si>
  <si>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</si>
  <si>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</si>
  <si>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</si>
  <si>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</si>
  <si>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</si>
  <si>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</si>
  <si>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</si>
  <si>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</si>
  <si>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</si>
  <si>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</si>
  <si>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</si>
  <si>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</si>
  <si>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</si>
  <si>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</si>
  <si>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</si>
  <si>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</si>
  <si>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</si>
  <si>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</si>
  <si>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</si>
  <si>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</si>
  <si>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</si>
  <si>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</si>
  <si>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</si>
  <si>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</si>
  <si>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</si>
  <si>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</si>
  <si>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</si>
  <si>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</si>
  <si>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</si>
  <si>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</si>
  <si>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</si>
  <si>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</si>
  <si>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</si>
  <si>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</si>
  <si>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</si>
  <si>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</si>
  <si>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</si>
  <si>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</si>
  <si>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</si>
  <si>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</si>
  <si>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</si>
  <si>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</si>
  <si>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</si>
  <si>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</si>
  <si>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</si>
  <si>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</si>
  <si>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</si>
  <si>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</si>
  <si>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</si>
  <si>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</si>
  <si>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</si>
  <si>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</si>
  <si>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</si>
  <si>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</si>
  <si>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</si>
  <si>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</si>
  <si>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</si>
  <si>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</si>
  <si>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</si>
  <si>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</si>
  <si>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</si>
  <si>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</si>
  <si>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</si>
  <si>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</si>
  <si>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</si>
  <si>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</si>
  <si>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</si>
  <si>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</si>
  <si>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</si>
  <si>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</si>
  <si>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</si>
  <si>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</si>
  <si>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</si>
  <si>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</si>
  <si>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</si>
  <si>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</si>
  <si>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</si>
  <si>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</si>
  <si>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</si>
  <si>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</si>
  <si>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</si>
  <si>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</si>
  <si>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</si>
  <si>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</si>
  <si>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</si>
  <si>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</si>
  <si>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</si>
  <si>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</si>
  <si>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</si>
  <si>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</si>
  <si>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</si>
  <si>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</si>
  <si>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</si>
  <si>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</si>
  <si>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</si>
  <si>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</si>
  <si>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</si>
  <si>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</si>
  <si>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</si>
  <si>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</si>
  <si>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</si>
  <si>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</si>
  <si>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</si>
  <si>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</si>
  <si>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</si>
  <si>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</si>
  <si>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</si>
  <si>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</si>
  <si>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</si>
  <si>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</si>
  <si>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</si>
  <si>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</si>
  <si>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</si>
  <si>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</si>
  <si>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</si>
  <si>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</si>
  <si>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</si>
  <si>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</si>
  <si>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</si>
  <si>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</si>
  <si>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</si>
  <si>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</si>
  <si>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</si>
  <si>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</si>
  <si>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</si>
  <si>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</si>
  <si>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</si>
  <si>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</si>
  <si>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</si>
  <si>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</si>
  <si>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</si>
  <si>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</si>
  <si>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</si>
  <si>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</si>
  <si>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</si>
  <si>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</si>
  <si>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</si>
  <si>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</si>
  <si>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</si>
  <si>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</si>
  <si>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</si>
  <si>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</si>
  <si>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</si>
  <si>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</si>
  <si>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</si>
  <si>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</si>
  <si>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</si>
  <si>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</si>
  <si>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</si>
  <si>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</si>
  <si>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</si>
  <si>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</si>
  <si>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</si>
  <si>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</si>
  <si>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</si>
  <si>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</si>
  <si>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</si>
  <si>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</si>
  <si>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</si>
  <si>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</si>
  <si>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</si>
  <si>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</si>
  <si>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</si>
  <si>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</si>
  <si>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</si>
  <si>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</si>
  <si>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</si>
  <si>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</si>
  <si>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</si>
  <si>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</si>
  <si>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</si>
  <si>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</si>
  <si>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</si>
  <si>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</si>
  <si>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</si>
  <si>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</si>
  <si>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</si>
  <si>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</si>
  <si>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</si>
  <si>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</si>
  <si>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</si>
  <si>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</si>
  <si>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</si>
  <si>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</si>
  <si>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</si>
  <si>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</si>
  <si>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</si>
  <si>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</si>
  <si>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</si>
  <si>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</si>
  <si>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</si>
  <si>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</si>
  <si>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</si>
  <si>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</si>
  <si>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</si>
  <si>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</si>
  <si>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</si>
  <si>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</si>
  <si>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</si>
  <si>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</si>
  <si>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</si>
  <si>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</si>
  <si>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</si>
  <si>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</si>
  <si>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</si>
  <si>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</si>
  <si>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</si>
  <si>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</si>
  <si>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</si>
  <si>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</si>
  <si>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</si>
  <si>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</si>
  <si>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</si>
  <si>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</si>
  <si>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</si>
  <si>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</si>
  <si>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</si>
  <si>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</si>
  <si>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</si>
  <si>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</si>
  <si>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</si>
  <si>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</si>
  <si>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</si>
  <si>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</si>
  <si>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</si>
  <si>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</si>
  <si>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</si>
  <si>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</si>
  <si>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</si>
  <si>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</si>
  <si>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</si>
  <si>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</si>
  <si>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</si>
  <si>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</si>
  <si>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</si>
  <si>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</si>
  <si>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</si>
  <si>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</si>
  <si>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</si>
  <si>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</si>
  <si>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</si>
  <si>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</si>
  <si>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</si>
  <si>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</si>
  <si>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</si>
  <si>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</si>
  <si>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</si>
  <si>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</si>
  <si>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</si>
  <si>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</si>
  <si>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</si>
  <si>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</si>
  <si>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</si>
  <si>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</si>
  <si>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</si>
  <si>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</si>
  <si>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</si>
  <si>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</si>
  <si>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</si>
  <si>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</si>
  <si>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</si>
  <si>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</si>
  <si>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</si>
  <si>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</si>
  <si>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</si>
  <si>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</si>
  <si>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</si>
  <si>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</si>
  <si>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</si>
  <si>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</si>
  <si>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</si>
  <si>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</si>
  <si>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</si>
  <si>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</si>
  <si>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</si>
  <si>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</si>
  <si>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</si>
  <si>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</si>
  <si>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</si>
  <si>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</si>
  <si>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</si>
  <si>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</si>
  <si>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</si>
  <si>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</si>
  <si>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</si>
  <si>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</si>
  <si>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</si>
  <si>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</si>
  <si>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</si>
  <si>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</si>
  <si>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</si>
  <si>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</si>
  <si>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</si>
  <si>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</si>
  <si>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</si>
  <si>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</si>
  <si>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</si>
  <si>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</si>
  <si>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</si>
  <si>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</si>
  <si>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</si>
  <si>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</si>
  <si>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</si>
  <si>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</si>
  <si>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</si>
  <si>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</si>
  <si>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</si>
  <si>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</si>
  <si>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</si>
  <si>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</si>
  <si>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</si>
  <si>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</si>
  <si>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</si>
  <si>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</si>
  <si>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</si>
  <si>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</si>
  <si>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</si>
  <si>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</si>
  <si>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</si>
  <si>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</si>
  <si>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</si>
  <si>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</si>
  <si>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</si>
  <si>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</si>
  <si>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</si>
  <si>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</si>
  <si>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</si>
  <si>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</si>
  <si>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</si>
  <si>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</si>
  <si>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</si>
  <si>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</si>
  <si>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</si>
  <si>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</si>
  <si>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</si>
  <si>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</si>
  <si>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</si>
  <si>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</si>
  <si>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</si>
  <si>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</si>
  <si>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</si>
  <si>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</si>
  <si>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</si>
  <si>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</si>
  <si>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</si>
  <si>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</si>
  <si>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</si>
  <si>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</si>
  <si>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</si>
  <si>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</si>
  <si>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</si>
  <si>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</si>
  <si>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</si>
  <si>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</si>
  <si>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</si>
  <si>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</si>
  <si>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</si>
  <si>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</si>
  <si>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</si>
  <si>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</si>
  <si>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</si>
  <si>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</si>
  <si>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</si>
  <si>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</si>
  <si>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</si>
  <si>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</si>
  <si>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</si>
  <si>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</si>
  <si>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</si>
  <si>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</si>
  <si>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</si>
  <si>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</si>
  <si>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</si>
  <si>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</si>
  <si>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</si>
  <si>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</si>
  <si>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</si>
  <si>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</si>
  <si>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</si>
  <si>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</si>
  <si>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</si>
  <si>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</si>
  <si>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</si>
  <si>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</si>
  <si>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</si>
  <si>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</si>
  <si>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</si>
  <si>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</si>
  <si>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</si>
  <si>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</si>
  <si>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</si>
  <si>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</si>
  <si>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</si>
  <si>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</si>
  <si>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</si>
  <si>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</si>
  <si>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</si>
  <si>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</si>
  <si>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</si>
  <si>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</si>
  <si>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</si>
  <si>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</si>
  <si>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</si>
  <si>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</si>
  <si>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</si>
  <si>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</si>
  <si>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</si>
  <si>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</si>
  <si>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</si>
  <si>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</si>
  <si>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</si>
  <si>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</si>
  <si>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</si>
  <si>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</si>
  <si>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</si>
  <si>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</si>
  <si>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</si>
  <si>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</si>
  <si>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</si>
  <si>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</si>
  <si>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</si>
  <si>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</si>
  <si>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</si>
  <si>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</si>
  <si>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</si>
  <si>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</si>
  <si>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</si>
  <si>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</si>
  <si>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</si>
  <si>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</si>
  <si>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</si>
  <si>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</si>
  <si>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</si>
  <si>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</si>
  <si>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</si>
  <si>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</si>
  <si>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</si>
  <si>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</si>
  <si>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</si>
  <si>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</si>
  <si>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</si>
  <si>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</si>
  <si>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</si>
  <si>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</si>
  <si>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</si>
  <si>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</si>
  <si>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</si>
  <si>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</si>
  <si>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</si>
  <si>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</si>
  <si>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</si>
  <si>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</si>
  <si>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</si>
  <si>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</si>
  <si>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</si>
  <si>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</si>
  <si>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</si>
  <si>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</si>
  <si>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</si>
  <si>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</si>
  <si>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</si>
  <si>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</si>
  <si>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</si>
  <si>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</si>
  <si>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</si>
  <si>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</si>
  <si>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</si>
  <si>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</si>
  <si>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</si>
  <si>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</si>
  <si>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</si>
  <si>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</si>
  <si>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</si>
  <si>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</si>
  <si>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</si>
  <si>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</si>
  <si>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</si>
  <si>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</si>
  <si>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</si>
  <si>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</si>
  <si>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</si>
  <si>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</si>
  <si>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</si>
  <si>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</si>
  <si>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</si>
  <si>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</si>
  <si>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</si>
  <si>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</si>
  <si>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</si>
  <si>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</si>
  <si>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</si>
  <si>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</si>
  <si>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</si>
  <si>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</si>
  <si>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</si>
  <si>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</si>
  <si>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</si>
  <si>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</si>
  <si>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</si>
  <si>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</si>
  <si>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</si>
  <si>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</si>
  <si>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</si>
  <si>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</si>
  <si>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</si>
  <si>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</si>
  <si>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</si>
  <si>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</si>
  <si>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</si>
  <si>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</si>
  <si>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</si>
  <si>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</si>
  <si>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</si>
  <si>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</si>
  <si>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</si>
  <si>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</si>
  <si>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</si>
  <si>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</si>
  <si>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</si>
  <si>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</si>
  <si>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</si>
  <si>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</si>
  <si>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</si>
  <si>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</si>
  <si>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</si>
  <si>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</si>
  <si>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</si>
  <si>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</si>
  <si>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</si>
  <si>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</si>
  <si>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</si>
  <si>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</si>
  <si>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</si>
  <si>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</si>
  <si>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</si>
  <si>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</si>
  <si>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</si>
  <si>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</si>
  <si>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</si>
  <si>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</si>
  <si>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</si>
  <si>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</si>
  <si>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</si>
  <si>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</si>
  <si>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</si>
  <si>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</si>
  <si>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</si>
  <si>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</si>
  <si>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</si>
  <si>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</si>
  <si>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</si>
  <si>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</si>
  <si>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</si>
  <si>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</si>
  <si>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</si>
  <si>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</si>
  <si>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</si>
  <si>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</si>
  <si>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</si>
  <si>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</si>
  <si>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</si>
  <si>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</si>
  <si>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</si>
  <si>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</si>
  <si>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</si>
  <si>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</si>
  <si>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</si>
  <si>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</si>
  <si>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</si>
  <si>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</si>
  <si>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</si>
  <si>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</si>
  <si>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</si>
  <si>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</si>
  <si>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</si>
  <si>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</si>
  <si>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</si>
  <si>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</si>
  <si>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</si>
  <si>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</si>
  <si>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</si>
  <si>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</si>
  <si>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</si>
  <si>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</si>
  <si>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</si>
  <si>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</si>
  <si>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</si>
  <si>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</si>
  <si>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</si>
  <si>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</si>
  <si>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</si>
  <si>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</si>
  <si>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</si>
  <si>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</si>
  <si>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</si>
  <si>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</si>
  <si>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</si>
  <si>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</si>
  <si>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</si>
  <si>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</si>
  <si>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</si>
  <si>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</si>
  <si>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</si>
  <si>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</si>
  <si>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</si>
  <si>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</si>
  <si>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</si>
  <si>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</si>
  <si>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</si>
  <si>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</si>
  <si>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</si>
  <si>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</si>
  <si>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</si>
  <si>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</si>
  <si>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</si>
  <si>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</si>
  <si>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</si>
  <si>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</si>
  <si>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</si>
  <si>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</si>
  <si>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</si>
  <si>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</si>
  <si>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</si>
  <si>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</si>
  <si>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</si>
  <si>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</si>
  <si>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</si>
  <si>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</si>
  <si>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</si>
  <si>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</si>
  <si>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</si>
  <si>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</si>
  <si>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</si>
  <si>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</si>
  <si>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</si>
  <si>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</si>
  <si>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</si>
  <si>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</si>
  <si>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</si>
  <si>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</si>
  <si>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</si>
  <si>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</si>
  <si>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</si>
  <si>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</si>
  <si>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</si>
  <si>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</si>
  <si>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</si>
  <si>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</si>
  <si>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</si>
  <si>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</si>
  <si>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</si>
  <si>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</si>
  <si>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</si>
  <si>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</si>
  <si>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</si>
  <si>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</si>
  <si>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</si>
  <si>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</si>
  <si>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</si>
  <si>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</si>
  <si>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</si>
  <si>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</si>
  <si>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</si>
  <si>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</si>
  <si>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</si>
  <si>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</si>
  <si>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</si>
  <si>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</si>
  <si>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</si>
  <si>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</si>
  <si>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</si>
  <si>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</si>
  <si>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</si>
  <si>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</si>
  <si>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</si>
  <si>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</si>
  <si>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</si>
  <si>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</si>
  <si>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</si>
  <si>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</si>
  <si>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</si>
  <si>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</si>
  <si>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</si>
  <si>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</si>
  <si>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</si>
  <si>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</si>
  <si>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</si>
  <si>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</si>
  <si>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</si>
  <si>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</si>
  <si>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</si>
  <si>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</si>
  <si>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</si>
  <si>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</si>
  <si>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</si>
  <si>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</si>
  <si>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</si>
  <si>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</si>
  <si>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</si>
  <si>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</si>
  <si>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</si>
  <si>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</si>
  <si>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</si>
  <si>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</si>
  <si>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</si>
  <si>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</si>
  <si>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</si>
  <si>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</si>
  <si>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</si>
  <si>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</si>
  <si>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</si>
  <si>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</si>
  <si>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</si>
  <si>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</si>
  <si>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</si>
  <si>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</si>
  <si>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</si>
  <si>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</si>
  <si>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</si>
  <si>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</si>
  <si>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</si>
  <si>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</si>
  <si>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</si>
  <si>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</si>
  <si>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</si>
  <si>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</si>
  <si>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</si>
  <si>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</si>
  <si>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</si>
  <si>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</si>
  <si>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</si>
  <si>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</si>
  <si>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</si>
  <si>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</si>
  <si>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</si>
  <si>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</si>
  <si>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</si>
  <si>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</si>
  <si>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</si>
  <si>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</si>
  <si>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</si>
  <si>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</si>
  <si>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</si>
  <si>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</si>
  <si>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</si>
  <si>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</si>
  <si>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</si>
  <si>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</si>
  <si>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</si>
  <si>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</si>
  <si>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</si>
  <si>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</si>
  <si>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</si>
  <si>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</si>
  <si>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</si>
  <si>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</si>
  <si>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</si>
  <si>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</si>
  <si>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</si>
  <si>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</si>
  <si>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</si>
  <si>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</si>
  <si>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</si>
  <si>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</si>
  <si>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</si>
  <si>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</si>
  <si>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</si>
  <si>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</si>
  <si>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</si>
  <si>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</si>
  <si>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</si>
  <si>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</si>
  <si>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</si>
  <si>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</si>
  <si>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</si>
  <si>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</si>
  <si>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</si>
  <si>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</si>
  <si>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</si>
  <si>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</si>
  <si>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</si>
  <si>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</si>
  <si>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</si>
  <si>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</si>
  <si>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</si>
  <si>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</si>
  <si>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</si>
  <si>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</si>
  <si>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</si>
  <si>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</si>
  <si>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</si>
  <si>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</si>
  <si>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</si>
  <si>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</si>
  <si>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</si>
  <si>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</si>
  <si>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</si>
  <si>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</si>
  <si>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</si>
  <si>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</si>
  <si>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</si>
  <si>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</si>
  <si>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</si>
  <si>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</si>
  <si>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</si>
  <si>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</si>
  <si>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</si>
  <si>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</si>
  <si>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</si>
  <si>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</si>
  <si>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</si>
  <si>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</si>
  <si>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</si>
  <si>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</si>
  <si>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</si>
  <si>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</si>
  <si>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</si>
  <si>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</si>
  <si>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</si>
  <si>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</si>
  <si>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</si>
  <si>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</si>
  <si>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</si>
  <si>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</si>
  <si>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</si>
  <si>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</si>
  <si>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</si>
  <si>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</si>
  <si>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</si>
  <si>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</si>
  <si>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</si>
  <si>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</si>
  <si>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</si>
  <si>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</si>
  <si>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</si>
  <si>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</si>
  <si>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</si>
  <si>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</si>
  <si>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</si>
  <si>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</si>
  <si>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</si>
  <si>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</si>
  <si>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</si>
  <si>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</si>
  <si>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</si>
  <si>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</si>
  <si>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</si>
  <si>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</si>
  <si>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</si>
  <si>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</si>
  <si>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</si>
  <si>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</si>
  <si>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</si>
  <si>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</si>
  <si>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</si>
  <si>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</si>
  <si>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</si>
  <si>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</si>
  <si>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</si>
  <si>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</si>
  <si>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</si>
  <si>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</si>
  <si>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</si>
  <si>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</si>
  <si>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</si>
  <si>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</si>
  <si>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</si>
  <si>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</si>
  <si>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</si>
  <si>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</si>
  <si>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</si>
  <si>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</si>
  <si>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</si>
  <si>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</si>
  <si>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</si>
  <si>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</si>
  <si>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</si>
  <si>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</si>
  <si>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</si>
  <si>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</si>
  <si>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</si>
  <si>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</si>
  <si>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</si>
  <si>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</si>
  <si>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</si>
  <si>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</si>
  <si>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</si>
  <si>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</si>
  <si>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</si>
  <si>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</si>
  <si>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</si>
  <si>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</si>
  <si>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</si>
  <si>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</si>
  <si>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</si>
  <si>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</si>
  <si>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</si>
  <si>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</si>
  <si>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</si>
  <si>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</si>
  <si>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</si>
  <si>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</si>
  <si>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</si>
  <si>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</si>
  <si>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</si>
  <si>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</si>
  <si>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</si>
  <si>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</si>
  <si>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</si>
  <si>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</si>
  <si>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</si>
  <si>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</si>
  <si>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</si>
  <si>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</si>
  <si>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</si>
  <si>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</si>
  <si>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</si>
  <si>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</si>
  <si>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</si>
  <si>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</si>
  <si>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</si>
  <si>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</si>
  <si>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</si>
  <si>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</si>
  <si>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</si>
  <si>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</si>
  <si>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</si>
  <si>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</si>
  <si>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</si>
  <si>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</si>
  <si>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</si>
  <si>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</si>
  <si>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</si>
  <si>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</si>
  <si>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</si>
  <si>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</si>
  <si>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</si>
  <si>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</si>
  <si>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</si>
  <si>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</si>
  <si>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</si>
  <si>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</si>
  <si>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</si>
  <si>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</si>
  <si>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</si>
  <si>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</si>
  <si>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</si>
  <si>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</si>
  <si>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</si>
  <si>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</si>
  <si>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</si>
  <si>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</si>
  <si>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</si>
  <si>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</si>
  <si>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</si>
  <si>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</si>
  <si>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</si>
  <si>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</si>
  <si>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</si>
  <si>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</si>
  <si>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</si>
  <si>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</si>
  <si>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</si>
  <si>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</si>
  <si>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</si>
  <si>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</si>
  <si>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</si>
  <si>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</si>
  <si>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</si>
  <si>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</si>
  <si>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</si>
  <si>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</si>
  <si>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</si>
  <si>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</si>
  <si>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</si>
  <si>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</si>
  <si>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</si>
  <si>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</si>
  <si>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</si>
  <si>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</si>
  <si>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</si>
  <si>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</si>
  <si>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</si>
  <si>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</si>
  <si>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</si>
  <si>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</si>
  <si>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</si>
  <si>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</si>
  <si>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</si>
  <si>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</si>
  <si>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</si>
  <si>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</si>
  <si>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</si>
  <si>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</si>
  <si>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</si>
  <si>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</si>
  <si>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</si>
  <si>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</si>
  <si>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</si>
  <si>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</si>
  <si>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</si>
  <si>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</si>
  <si>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</si>
  <si>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</si>
  <si>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</si>
  <si>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</si>
  <si>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</si>
  <si>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</si>
  <si>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</si>
  <si>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</si>
  <si>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</si>
  <si>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</si>
  <si>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</si>
  <si>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</si>
  <si>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</si>
  <si>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</si>
  <si>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</si>
  <si>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</si>
  <si>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</si>
  <si>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</si>
  <si>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</si>
  <si>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</si>
  <si>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</si>
  <si>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</si>
  <si>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</si>
  <si>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</si>
  <si>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</si>
  <si>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</si>
  <si>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</si>
  <si>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</si>
  <si>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</si>
  <si>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</si>
  <si>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</si>
  <si>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</si>
  <si>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</si>
  <si>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</si>
  <si>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</si>
  <si>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</si>
  <si>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</si>
  <si>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</si>
  <si>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</si>
  <si>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</si>
  <si>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</si>
  <si>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</si>
  <si>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</si>
  <si>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</si>
  <si>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</si>
  <si>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</si>
  <si>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</si>
  <si>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</si>
  <si>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</si>
  <si>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</si>
  <si>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</si>
  <si>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</si>
  <si>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</si>
  <si>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</si>
  <si>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</si>
  <si>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</si>
  <si>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</si>
  <si>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</si>
  <si>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</si>
  <si>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</si>
  <si>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</si>
  <si>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</si>
  <si>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</si>
  <si>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</si>
  <si>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</si>
  <si>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</si>
  <si>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</si>
  <si>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</si>
  <si>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</si>
  <si>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</si>
  <si>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</si>
  <si>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</si>
  <si>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</si>
  <si>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</si>
  <si>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</si>
  <si>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</si>
  <si>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</si>
  <si>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</si>
  <si>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</si>
  <si>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</si>
  <si>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</si>
  <si>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</si>
  <si>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</si>
  <si>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</si>
  <si>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</si>
  <si>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</si>
  <si>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</si>
  <si>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</si>
  <si>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</si>
  <si>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</si>
  <si>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</si>
  <si>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</si>
  <si>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</si>
  <si>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</si>
  <si>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</si>
  <si>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</si>
  <si>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</si>
  <si>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</si>
  <si>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</si>
  <si>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</si>
  <si>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</si>
  <si>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</si>
  <si>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</si>
  <si>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</si>
  <si>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</si>
  <si>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</si>
  <si>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</si>
  <si>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</si>
  <si>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</si>
  <si>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</si>
  <si>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</si>
  <si>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</si>
  <si>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</si>
  <si>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</si>
  <si>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</si>
  <si>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</si>
  <si>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</si>
  <si>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</si>
  <si>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</si>
  <si>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</si>
  <si>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</si>
  <si>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</si>
  <si>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</si>
  <si>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</si>
  <si>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</si>
  <si>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</si>
  <si>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</si>
  <si>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</si>
  <si>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</si>
  <si>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</si>
  <si>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</si>
  <si>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</si>
  <si>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</si>
  <si>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</si>
  <si>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</si>
  <si>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</si>
  <si>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</si>
  <si>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</si>
  <si>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</si>
  <si>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</si>
  <si>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</si>
  <si>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</si>
  <si>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</si>
  <si>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</si>
  <si>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</si>
  <si>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</si>
  <si>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</si>
  <si>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</si>
  <si>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</si>
  <si>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</si>
  <si>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</si>
  <si>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</si>
  <si>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</si>
  <si>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</si>
  <si>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</si>
  <si>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</si>
  <si>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</si>
  <si>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</si>
  <si>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</si>
  <si>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</si>
  <si>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</si>
  <si>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</si>
  <si>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</si>
  <si>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</si>
  <si>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</si>
  <si>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</si>
  <si>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</si>
  <si>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</si>
  <si>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</si>
  <si>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</si>
  <si>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</si>
  <si>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</si>
  <si>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</si>
  <si>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</si>
  <si>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</si>
  <si>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</si>
  <si>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</si>
  <si>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</si>
  <si>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</si>
  <si>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</si>
  <si>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</si>
  <si>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</si>
  <si>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</si>
  <si>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</si>
  <si>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</si>
  <si>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</si>
  <si>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</si>
  <si>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</si>
  <si>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</si>
  <si>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</si>
  <si>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</si>
  <si>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</si>
  <si>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</si>
  <si>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</si>
  <si>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</si>
  <si>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</si>
  <si>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</si>
  <si>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</si>
  <si>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</si>
  <si>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</si>
  <si>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</si>
  <si>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</si>
  <si>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</si>
  <si>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</si>
  <si>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</si>
  <si>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</si>
  <si>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</si>
  <si>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</si>
  <si>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</si>
  <si>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</si>
  <si>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</si>
  <si>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</si>
  <si>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</si>
  <si>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</si>
  <si>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</si>
  <si>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</si>
  <si>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</si>
  <si>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</si>
  <si>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</si>
  <si>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</si>
  <si>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</si>
  <si>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</si>
  <si>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</si>
  <si>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</si>
  <si>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</si>
  <si>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</si>
  <si>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</si>
  <si>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</si>
  <si>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</si>
  <si>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</si>
  <si>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</si>
  <si>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</si>
  <si>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</si>
  <si>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</si>
  <si>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</si>
  <si>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</si>
  <si>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</si>
  <si>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</si>
  <si>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</si>
  <si>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</si>
  <si>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</si>
  <si>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</si>
  <si>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</si>
  <si>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</si>
  <si>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</si>
  <si>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</si>
  <si>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</si>
  <si>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</si>
  <si>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</si>
  <si>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</si>
  <si>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</si>
  <si>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</si>
  <si>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</si>
  <si>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</si>
  <si>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</si>
  <si>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</si>
  <si>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</si>
  <si>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</si>
  <si>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</si>
  <si>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</si>
  <si>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</si>
  <si>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</si>
  <si>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</si>
  <si>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</si>
  <si>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</si>
  <si>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</si>
  <si>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</si>
  <si>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</si>
  <si>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</si>
  <si>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</si>
  <si>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</si>
  <si>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</si>
  <si>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</si>
  <si>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</si>
  <si>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</si>
  <si>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</si>
  <si>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</si>
  <si>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</si>
  <si>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</si>
  <si>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</si>
  <si>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</si>
  <si>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</si>
  <si>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</si>
  <si>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</si>
  <si>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</si>
  <si>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</si>
  <si>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</si>
  <si>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</si>
  <si>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</si>
  <si>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</si>
  <si>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</si>
  <si>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</si>
  <si>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</si>
  <si>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</si>
  <si>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</si>
  <si>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</si>
  <si>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</si>
  <si>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</si>
  <si>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</si>
  <si>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</si>
  <si>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</si>
  <si>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</si>
  <si>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</si>
  <si>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</si>
  <si>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</si>
  <si>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</si>
  <si>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</si>
  <si>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</si>
  <si>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</si>
  <si>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</si>
  <si>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</si>
  <si>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</si>
  <si>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</si>
  <si>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</si>
  <si>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</si>
  <si>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</si>
  <si>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</si>
  <si>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</si>
  <si>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</si>
  <si>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</si>
  <si>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</si>
  <si>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</si>
  <si>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</si>
  <si>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</si>
  <si>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</si>
  <si>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</si>
  <si>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</si>
  <si>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</si>
  <si>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</si>
  <si>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</si>
  <si>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</si>
  <si>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</si>
  <si>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</si>
  <si>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</si>
  <si>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</si>
  <si>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</si>
  <si>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</si>
  <si>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</si>
  <si>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</si>
  <si>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</si>
  <si>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</si>
  <si>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</si>
  <si>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</si>
  <si>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</si>
  <si>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</si>
  <si>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</si>
  <si>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</si>
  <si>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</si>
  <si>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</si>
  <si>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</si>
  <si>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</si>
  <si>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</si>
  <si>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</si>
  <si>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</si>
  <si>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</si>
  <si>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</si>
  <si>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</si>
  <si>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</si>
  <si>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</si>
  <si>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</si>
  <si>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</si>
  <si>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</si>
  <si>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</si>
  <si>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</si>
  <si>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</si>
  <si>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</si>
  <si>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</si>
  <si>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</si>
  <si>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</si>
  <si>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</si>
  <si>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</si>
  <si>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</si>
  <si>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</si>
  <si>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</si>
  <si>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</si>
  <si>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</si>
  <si>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</si>
  <si>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</si>
  <si>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</si>
  <si>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</si>
  <si>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</si>
  <si>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</si>
  <si>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</si>
  <si>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</si>
  <si>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</si>
  <si>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</si>
  <si>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</si>
  <si>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</si>
  <si>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</si>
  <si>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</si>
  <si>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</si>
  <si>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</si>
  <si>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</si>
  <si>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</si>
  <si>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</si>
  <si>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</si>
  <si>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</si>
  <si>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</si>
  <si>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</si>
  <si>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</si>
  <si>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</si>
  <si>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</si>
  <si>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</si>
  <si>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</si>
  <si>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</si>
  <si>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</si>
  <si>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</si>
  <si>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</si>
  <si>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</si>
  <si>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</si>
  <si>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</si>
  <si>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</si>
  <si>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</si>
  <si>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</si>
  <si>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</si>
  <si>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</si>
  <si>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</si>
  <si>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</si>
  <si>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</si>
  <si>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</si>
  <si>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</si>
  <si>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</si>
  <si>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</si>
  <si>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</si>
  <si>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</si>
  <si>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</si>
  <si>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</si>
  <si>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</si>
  <si>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</si>
  <si>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</si>
  <si>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</si>
  <si>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</si>
  <si>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</si>
  <si>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</si>
  <si>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</si>
  <si>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</si>
  <si>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</si>
  <si>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</si>
  <si>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</si>
  <si>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</si>
  <si>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</si>
  <si>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</si>
  <si>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</si>
  <si>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</si>
  <si>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</si>
  <si>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</si>
  <si>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</si>
  <si>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</si>
  <si>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</si>
  <si>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</si>
  <si>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</si>
  <si>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</si>
  <si>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</si>
  <si>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</si>
  <si>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</si>
  <si>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</si>
  <si>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</si>
  <si>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</si>
  <si>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</si>
  <si>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</si>
  <si>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</si>
  <si>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</si>
  <si>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</si>
  <si>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</si>
  <si>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</si>
  <si>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</si>
  <si>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</si>
  <si>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</si>
  <si>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</si>
  <si>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</si>
  <si>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</si>
  <si>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</si>
  <si>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</si>
  <si>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</si>
  <si>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</si>
  <si>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</si>
  <si>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</si>
  <si>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</si>
  <si>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</si>
  <si>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</si>
  <si>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</si>
  <si>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</si>
  <si>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</si>
  <si>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</si>
  <si>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</si>
  <si>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</si>
  <si>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</si>
  <si>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</si>
  <si>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</si>
  <si>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</si>
  <si>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</si>
  <si>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</si>
  <si>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</si>
  <si>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</si>
  <si>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</si>
  <si>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</si>
  <si>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</si>
  <si>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</si>
  <si>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</si>
  <si>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</si>
  <si>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</si>
  <si>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</si>
  <si>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</si>
  <si>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</si>
  <si>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</si>
  <si>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</si>
  <si>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</si>
  <si>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</si>
  <si>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</si>
  <si>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</si>
  <si>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</si>
  <si>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</si>
  <si>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</si>
  <si>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</si>
  <si>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</si>
  <si>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</si>
  <si>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</si>
  <si>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</si>
  <si>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</si>
  <si>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</si>
  <si>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</si>
  <si>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</si>
  <si>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</si>
  <si>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</si>
  <si>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</si>
  <si>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</si>
  <si>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</si>
  <si>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</si>
  <si>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</si>
  <si>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</si>
  <si>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</si>
  <si>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</si>
  <si>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</si>
  <si>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</si>
  <si>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</si>
  <si>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</si>
  <si>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</si>
  <si>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</si>
  <si>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</si>
  <si>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</si>
  <si>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</si>
  <si>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</si>
  <si>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</si>
  <si>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</si>
  <si>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</si>
  <si>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</si>
  <si>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</si>
  <si>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</si>
  <si>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</si>
  <si>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</si>
  <si>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</si>
  <si>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</si>
  <si>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</si>
  <si>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</si>
  <si>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</si>
  <si>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</si>
  <si>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</si>
  <si>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</si>
  <si>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</si>
  <si>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</si>
  <si>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</si>
  <si>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</si>
  <si>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</si>
  <si>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</si>
  <si>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</si>
  <si>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</si>
  <si>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</si>
  <si>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</si>
  <si>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</si>
  <si>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</si>
  <si>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</si>
  <si>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</si>
  <si>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</si>
  <si>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</si>
  <si>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</si>
  <si>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</si>
  <si>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</si>
  <si>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</si>
  <si>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</si>
  <si>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</si>
  <si>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</si>
  <si>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</si>
  <si>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</si>
  <si>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</si>
  <si>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</si>
  <si>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</si>
  <si>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</si>
  <si>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</si>
  <si>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</si>
  <si>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</si>
  <si>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</si>
  <si>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</si>
  <si>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</si>
  <si>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</si>
  <si>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</si>
  <si>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</si>
  <si>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</si>
  <si>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</si>
  <si>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</si>
  <si>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</si>
  <si>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</si>
  <si>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</si>
  <si>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</si>
  <si>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</si>
  <si>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</si>
  <si>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</si>
  <si>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</si>
  <si>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</si>
  <si>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</si>
  <si>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</si>
  <si>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</si>
  <si>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</si>
  <si>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</si>
  <si>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</si>
  <si>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</si>
  <si>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</si>
  <si>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</si>
  <si>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</si>
  <si>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</si>
  <si>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</si>
  <si>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</si>
  <si>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</si>
  <si>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</si>
  <si>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</si>
  <si>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</si>
  <si>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</si>
  <si>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</si>
  <si>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</si>
  <si>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</si>
  <si>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</si>
  <si>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</si>
  <si>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</si>
  <si>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</si>
  <si>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</si>
  <si>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</si>
  <si>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</si>
  <si>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</si>
  <si>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</si>
  <si>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</si>
  <si>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</si>
  <si>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</si>
  <si>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</si>
  <si>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</si>
  <si>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</si>
  <si>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</si>
  <si>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</si>
  <si>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</si>
  <si>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</si>
  <si>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</si>
  <si>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</si>
  <si>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</si>
  <si>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</si>
  <si>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</si>
  <si>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</si>
  <si>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</si>
  <si>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</si>
  <si>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</si>
  <si>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</si>
  <si>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</si>
  <si>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</si>
  <si>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</si>
  <si>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</si>
  <si>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</si>
  <si>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</si>
  <si>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</si>
  <si>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</si>
  <si>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</si>
  <si>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</si>
  <si>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</si>
  <si>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</si>
  <si>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</si>
  <si>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</si>
  <si>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</si>
  <si>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</si>
  <si>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</si>
  <si>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</si>
  <si>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</si>
  <si>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</si>
  <si>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</si>
  <si>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</si>
  <si>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</si>
  <si>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</si>
  <si>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</si>
  <si>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</si>
  <si>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</si>
  <si>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</si>
  <si>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</si>
  <si>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</si>
  <si>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</si>
  <si>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</si>
  <si>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</si>
  <si>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</si>
  <si>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</si>
  <si>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</si>
  <si>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</si>
  <si>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</si>
  <si>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</si>
  <si>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</si>
  <si>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</si>
  <si>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</si>
  <si>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</si>
  <si>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</si>
  <si>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</si>
  <si>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</si>
  <si>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</si>
  <si>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</si>
  <si>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</si>
  <si>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</si>
  <si>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</si>
  <si>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</si>
  <si>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</si>
  <si>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</si>
  <si>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</si>
  <si>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</si>
  <si>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</si>
  <si>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</si>
  <si>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</si>
  <si>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</si>
  <si>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</si>
  <si>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</si>
  <si>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</si>
  <si>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</si>
  <si>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</si>
  <si>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</si>
  <si>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</si>
  <si>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</si>
  <si>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</si>
  <si>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</si>
  <si>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</si>
  <si>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</si>
  <si>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</si>
  <si>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</si>
  <si>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</si>
  <si>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</si>
  <si>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</si>
  <si>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</si>
  <si>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</si>
  <si>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</si>
  <si>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</si>
  <si>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</si>
  <si>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</si>
  <si>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</si>
  <si>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</si>
  <si>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</si>
  <si>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</si>
  <si>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</si>
  <si>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</si>
  <si>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</si>
  <si>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</si>
  <si>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</si>
  <si>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</si>
  <si>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</si>
  <si>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</si>
  <si>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</si>
  <si>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</si>
  <si>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</si>
  <si>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</si>
  <si>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</si>
  <si>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</si>
  <si>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</si>
  <si>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</si>
  <si>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</si>
  <si>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</si>
  <si>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</si>
  <si>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</si>
  <si>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</si>
  <si>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</si>
  <si>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</si>
  <si>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</si>
  <si>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</si>
  <si>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</si>
  <si>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</si>
  <si>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</si>
  <si>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</si>
  <si>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</si>
  <si>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</si>
  <si>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</si>
  <si>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</si>
  <si>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</si>
  <si>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</si>
  <si>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</si>
  <si>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</si>
  <si>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</si>
  <si>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</si>
  <si>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</si>
  <si>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</si>
  <si>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</si>
  <si>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</si>
  <si>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</si>
  <si>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</si>
  <si>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</si>
  <si>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</si>
  <si>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</si>
  <si>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</si>
  <si>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</si>
  <si>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</si>
  <si>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</si>
  <si>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</si>
  <si>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</si>
  <si>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</si>
  <si>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</si>
  <si>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</si>
  <si>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</si>
  <si>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</si>
  <si>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</si>
  <si>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</si>
  <si>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</si>
  <si>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</si>
  <si>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</si>
  <si>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</si>
  <si>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</si>
  <si>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</si>
  <si>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</si>
  <si>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</si>
  <si>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</si>
  <si>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</si>
  <si>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</si>
  <si>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</si>
  <si>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</si>
  <si>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</si>
  <si>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</si>
  <si>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</si>
  <si>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</si>
  <si>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</si>
  <si>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</si>
  <si>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</si>
  <si>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</si>
  <si>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</si>
  <si>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</si>
  <si>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</si>
  <si>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</si>
  <si>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</si>
  <si>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</si>
  <si>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</si>
  <si>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</si>
  <si>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</si>
  <si>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</si>
  <si>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</si>
  <si>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</si>
  <si>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</si>
  <si>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</si>
  <si>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</si>
  <si>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</si>
  <si>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</si>
  <si>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</si>
  <si>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</si>
  <si>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</si>
  <si>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</si>
  <si>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</si>
  <si>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</si>
  <si>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</si>
  <si>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</si>
  <si>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</si>
  <si>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</si>
  <si>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</si>
  <si>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</si>
  <si>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</si>
  <si>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</si>
  <si>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</si>
  <si>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</si>
  <si>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</si>
  <si>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</si>
  <si>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</si>
  <si>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</si>
  <si>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</si>
  <si>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</si>
  <si>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</si>
  <si>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</si>
  <si>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</si>
  <si>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</si>
  <si>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</si>
  <si>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</si>
  <si>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</si>
  <si>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</si>
  <si>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</si>
  <si>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</si>
  <si>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</si>
  <si>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</si>
  <si>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</si>
  <si>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</si>
  <si>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</si>
  <si>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</si>
  <si>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</si>
  <si>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</si>
  <si>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</si>
  <si>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</si>
  <si>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</si>
  <si>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</si>
  <si>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</si>
  <si>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</si>
  <si>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</si>
  <si>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</si>
  <si>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</si>
  <si>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</si>
  <si>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</si>
  <si>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</si>
  <si>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</si>
  <si>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</si>
  <si>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</si>
  <si>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</si>
  <si>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</si>
  <si>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</si>
  <si>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</si>
  <si>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</si>
  <si>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</si>
  <si>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</si>
  <si>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</si>
  <si>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</si>
  <si>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</si>
  <si>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</si>
  <si>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</si>
  <si>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</si>
  <si>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</si>
  <si>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</si>
  <si>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</si>
  <si>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</si>
  <si>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</si>
  <si>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</si>
  <si>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</si>
  <si>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</si>
  <si>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</si>
  <si>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</si>
  <si>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</si>
  <si>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</si>
  <si>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</si>
  <si>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</si>
  <si>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</si>
  <si>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</si>
  <si>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</si>
  <si>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</si>
  <si>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</si>
  <si>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</si>
  <si>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</si>
  <si>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</si>
  <si>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</si>
  <si>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</si>
  <si>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</si>
  <si>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</si>
  <si>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</si>
  <si>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</si>
  <si>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</si>
  <si>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</si>
  <si>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</si>
  <si>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</si>
  <si>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</si>
  <si>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</si>
  <si>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</si>
  <si>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</si>
  <si>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</si>
  <si>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</si>
  <si>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</si>
  <si>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</si>
  <si>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</si>
  <si>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</si>
  <si>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</si>
  <si>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</si>
  <si>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</si>
  <si>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</si>
  <si>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</si>
  <si>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</si>
  <si>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</si>
  <si>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</si>
  <si>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</si>
  <si>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</si>
  <si>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</si>
  <si>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</si>
  <si>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</si>
  <si>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</si>
  <si>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</si>
  <si>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</si>
  <si>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</si>
  <si>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</si>
  <si>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</si>
  <si>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</si>
  <si>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</si>
  <si>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</si>
  <si>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</si>
  <si>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</si>
  <si>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</si>
  <si>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</si>
  <si>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</si>
  <si>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</si>
  <si>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</si>
  <si>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</si>
  <si>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</si>
  <si>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</si>
  <si>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</si>
  <si>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</si>
  <si>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</si>
  <si>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</si>
  <si>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</si>
  <si>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</si>
  <si>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</si>
  <si>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</si>
  <si>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</si>
  <si>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</si>
  <si>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</si>
  <si>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</si>
  <si>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</si>
  <si>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</si>
  <si>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</si>
  <si>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</si>
  <si>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</si>
  <si>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</si>
  <si>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</si>
  <si>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</si>
  <si>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</si>
  <si>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</si>
  <si>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</si>
  <si>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</si>
  <si>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</si>
  <si>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</si>
  <si>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</si>
  <si>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</si>
  <si>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</si>
  <si>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</si>
  <si>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</si>
  <si>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</si>
  <si>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</si>
  <si>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</si>
  <si>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</si>
  <si>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</si>
  <si>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</si>
  <si>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</si>
  <si>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</si>
  <si>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</si>
  <si>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</si>
  <si>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</si>
  <si>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</si>
  <si>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</si>
  <si>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</si>
  <si>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</si>
  <si>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</si>
  <si>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</si>
  <si>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</si>
  <si>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</si>
  <si>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</si>
  <si>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</si>
  <si>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</si>
  <si>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</si>
  <si>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</si>
  <si>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</si>
  <si>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</si>
  <si>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</si>
  <si>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</si>
  <si>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</si>
  <si>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</si>
  <si>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</si>
  <si>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</si>
  <si>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</si>
  <si>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</si>
  <si>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</si>
  <si>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</si>
  <si>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</si>
  <si>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</si>
  <si>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</si>
  <si>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</si>
  <si>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</si>
  <si>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</si>
  <si>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</si>
  <si>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</si>
  <si>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</si>
  <si>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</si>
  <si>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</si>
  <si>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</si>
  <si>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</si>
  <si>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</si>
  <si>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</si>
  <si>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</si>
  <si>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</si>
  <si>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</si>
  <si>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</si>
  <si>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</si>
  <si>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</si>
  <si>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</si>
  <si>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</si>
  <si>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</si>
  <si>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</si>
  <si>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</si>
  <si>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</si>
  <si>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</si>
  <si>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</si>
  <si>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</si>
  <si>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</si>
  <si>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</si>
  <si>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</si>
  <si>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</si>
  <si>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</si>
  <si>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</si>
  <si>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</si>
  <si>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</si>
  <si>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</si>
  <si>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</si>
  <si>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</si>
  <si>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</si>
  <si>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</si>
  <si>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</si>
  <si>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</si>
  <si>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</si>
  <si>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</si>
  <si>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</si>
  <si>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</si>
  <si>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</si>
  <si>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</si>
  <si>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</si>
  <si>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</si>
  <si>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</si>
  <si>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</si>
  <si>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</si>
  <si>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</si>
  <si>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</si>
  <si>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</si>
  <si>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</si>
  <si>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</si>
  <si>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</si>
  <si>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</si>
  <si>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</si>
  <si>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</si>
  <si>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</si>
  <si>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</si>
  <si>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</si>
  <si>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</si>
  <si>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</si>
  <si>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</si>
  <si>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</si>
  <si>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</si>
  <si>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</si>
  <si>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</si>
  <si>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</si>
  <si>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</si>
  <si>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</si>
  <si>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</si>
  <si>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</si>
  <si>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</si>
  <si>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</si>
  <si>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</si>
  <si>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</si>
  <si>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</si>
  <si>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</si>
  <si>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</si>
  <si>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</si>
  <si>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</si>
  <si>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</si>
  <si>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</si>
  <si>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</si>
  <si>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</si>
  <si>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</si>
  <si>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</si>
  <si>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</si>
  <si>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</si>
  <si>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</si>
  <si>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</si>
  <si>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</si>
  <si>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</si>
  <si>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</si>
  <si>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</si>
  <si>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</si>
  <si>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</si>
  <si>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</si>
  <si>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</si>
  <si>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</si>
  <si>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</si>
  <si>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</si>
  <si>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</si>
  <si>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</si>
  <si>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</si>
  <si>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</si>
  <si>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</si>
  <si>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</si>
  <si>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</si>
  <si>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</si>
  <si>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</si>
  <si>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</si>
  <si>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</si>
  <si>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</si>
  <si>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</si>
  <si>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</si>
  <si>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</si>
  <si>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</si>
  <si>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</si>
  <si>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</si>
  <si>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</si>
  <si>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</si>
  <si>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</si>
  <si>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</si>
  <si>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</si>
  <si>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</si>
  <si>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</si>
  <si>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</si>
  <si>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</si>
  <si>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</si>
  <si>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</si>
  <si>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</si>
  <si>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</si>
  <si>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</si>
  <si>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</si>
  <si>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</si>
  <si>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</si>
  <si>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</si>
  <si>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</si>
  <si>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</si>
  <si>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</si>
  <si>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</si>
  <si>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</si>
  <si>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</si>
  <si>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</si>
  <si>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</si>
  <si>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</si>
  <si>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</si>
  <si>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</si>
  <si>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</si>
  <si>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</si>
  <si>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</si>
  <si>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</si>
  <si>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</si>
  <si>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</si>
  <si>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</si>
  <si>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</si>
  <si>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</si>
  <si>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</si>
  <si>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</si>
  <si>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</si>
  <si>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</si>
  <si>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</si>
  <si>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</si>
  <si>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</si>
  <si>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</si>
  <si>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</si>
  <si>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</si>
  <si>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</si>
  <si>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</si>
  <si>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</si>
  <si>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</si>
  <si>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</si>
  <si>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</si>
  <si>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</si>
  <si>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</si>
  <si>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</si>
  <si>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</si>
  <si>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</si>
  <si>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</si>
  <si>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</si>
  <si>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</si>
  <si>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</si>
  <si>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</si>
  <si>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</si>
  <si>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</si>
  <si>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</si>
  <si>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</si>
  <si>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</si>
  <si>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</si>
  <si>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</si>
  <si>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</si>
  <si>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</si>
  <si>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</si>
  <si>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</si>
  <si>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</si>
  <si>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</si>
  <si>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</si>
  <si>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</si>
  <si>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</si>
  <si>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</si>
  <si>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</si>
  <si>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</si>
  <si>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</si>
  <si>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</si>
  <si>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</si>
  <si>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</si>
  <si>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</si>
  <si>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</si>
  <si>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</si>
  <si>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</si>
  <si>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</si>
  <si>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</si>
  <si>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</si>
  <si>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</si>
  <si>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</si>
  <si>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</si>
  <si>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</si>
  <si>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</si>
  <si>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</si>
  <si>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</si>
  <si>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</si>
  <si>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</si>
  <si>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</si>
  <si>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</si>
  <si>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</si>
  <si>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</si>
  <si>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</si>
  <si>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</si>
  <si>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</si>
  <si>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</si>
  <si>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</si>
  <si>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</si>
  <si>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</si>
  <si>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</si>
  <si>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</si>
  <si>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</si>
  <si>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</si>
  <si>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</si>
  <si>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</si>
  <si>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</si>
  <si>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</si>
  <si>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</si>
  <si>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</si>
  <si>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</si>
  <si>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</si>
  <si>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</si>
  <si>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</si>
  <si>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</si>
  <si>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</si>
  <si>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</si>
  <si>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</si>
  <si>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</si>
  <si>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</si>
  <si>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</si>
  <si>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</si>
  <si>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</si>
  <si>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</si>
  <si>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</si>
  <si>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</si>
  <si>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</si>
  <si>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</si>
  <si>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</si>
  <si>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</si>
  <si>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</si>
  <si>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</si>
  <si>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</si>
  <si>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</si>
  <si>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</si>
  <si>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</si>
  <si>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</si>
  <si>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</si>
  <si>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</si>
  <si>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</si>
  <si>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</si>
  <si>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</si>
  <si>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</si>
  <si>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</si>
  <si>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</si>
  <si>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</si>
  <si>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</si>
  <si>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</si>
  <si>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</si>
  <si>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</si>
  <si>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</si>
  <si>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</si>
  <si>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</si>
  <si>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</si>
  <si>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</si>
  <si>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</si>
  <si>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</si>
  <si>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</si>
  <si>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</si>
  <si>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</si>
  <si>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</si>
  <si>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</si>
  <si>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</si>
  <si>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</si>
  <si>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</si>
  <si>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</si>
  <si>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</si>
  <si>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</si>
  <si>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</si>
  <si>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</si>
  <si>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</si>
  <si>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</si>
  <si>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</si>
  <si>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</si>
  <si>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</si>
  <si>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</si>
  <si>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</si>
  <si>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</si>
  <si>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</si>
  <si>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</si>
  <si>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</si>
  <si>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</si>
  <si>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</si>
  <si>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</si>
  <si>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</si>
  <si>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</si>
  <si>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</si>
  <si>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</si>
  <si>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</si>
  <si>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</si>
  <si>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</si>
  <si>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</si>
  <si>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</si>
  <si>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</si>
  <si>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</si>
  <si>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</si>
  <si>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</si>
  <si>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</si>
  <si>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</si>
  <si>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</si>
  <si>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</si>
  <si>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</si>
  <si>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</si>
  <si>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</si>
  <si>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</si>
  <si>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</si>
  <si>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</si>
  <si>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</si>
  <si>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</si>
  <si>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</si>
  <si>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</si>
  <si>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</si>
  <si>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</si>
  <si>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</si>
  <si>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</si>
  <si>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</si>
  <si>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</si>
  <si>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</si>
  <si>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</si>
  <si>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</si>
  <si>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</si>
  <si>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</si>
  <si>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</si>
  <si>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</si>
  <si>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</si>
  <si>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</si>
  <si>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</si>
  <si>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</si>
  <si>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</si>
  <si>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</si>
  <si>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</si>
  <si>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</si>
  <si>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</si>
  <si>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</si>
  <si>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</si>
  <si>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</si>
  <si>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</si>
  <si>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</si>
  <si>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</si>
  <si>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</si>
  <si>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</si>
  <si>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</si>
  <si>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</si>
  <si>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</si>
  <si>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</si>
  <si>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</si>
  <si>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</si>
  <si>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</si>
  <si>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</si>
  <si>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</si>
  <si>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</si>
  <si>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</si>
  <si>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</si>
  <si>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</si>
  <si>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</si>
  <si>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</si>
  <si>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</si>
  <si>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</si>
  <si>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</si>
  <si>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</si>
  <si>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</si>
  <si>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</si>
  <si>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</si>
  <si>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</si>
  <si>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</si>
  <si>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</si>
  <si>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</si>
  <si>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</si>
  <si>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</si>
  <si>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</si>
  <si>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</si>
  <si>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</si>
  <si>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</si>
  <si>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</si>
  <si>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</si>
  <si>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</si>
  <si>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</si>
  <si>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</si>
  <si>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</si>
  <si>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</si>
  <si>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</si>
  <si>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</si>
  <si>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</si>
  <si>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</si>
  <si>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</si>
  <si>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</si>
  <si>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</si>
  <si>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</si>
  <si>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</si>
  <si>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</si>
  <si>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</si>
  <si>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</si>
  <si>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</si>
  <si>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</si>
  <si>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</si>
  <si>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</si>
  <si>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</si>
  <si>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</si>
  <si>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</si>
  <si>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</si>
  <si>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</si>
  <si>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</si>
  <si>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</si>
  <si>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</si>
  <si>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</si>
  <si>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</si>
  <si>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</si>
  <si>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</si>
  <si>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</si>
  <si>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</si>
  <si>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</si>
  <si>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</si>
  <si>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</si>
  <si>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</si>
  <si>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</si>
  <si>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</si>
  <si>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</si>
  <si>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</si>
  <si>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</si>
  <si>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</si>
  <si>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</si>
  <si>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</si>
  <si>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</si>
  <si>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</si>
  <si>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</si>
  <si>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</si>
  <si>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</si>
  <si>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</si>
  <si>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</si>
  <si>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</si>
  <si>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</si>
  <si>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</si>
  <si>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</si>
  <si>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</si>
  <si>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</si>
  <si>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</si>
  <si>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</si>
  <si>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</si>
  <si>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</si>
  <si>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</si>
  <si>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</si>
  <si>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</si>
  <si>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</si>
  <si>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</si>
  <si>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</si>
  <si>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</si>
  <si>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</si>
  <si>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</si>
  <si>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</si>
  <si>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</si>
  <si>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</si>
  <si>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</si>
  <si>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</si>
  <si>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</si>
  <si>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</si>
  <si>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</si>
  <si>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</si>
  <si>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</si>
  <si>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</si>
  <si>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</si>
  <si>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</si>
  <si>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</si>
  <si>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</si>
  <si>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</si>
  <si>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</si>
  <si>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</si>
  <si>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</si>
  <si>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</si>
  <si>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</si>
  <si>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</si>
  <si>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</si>
  <si>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</si>
  <si>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</si>
  <si>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</si>
  <si>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</si>
  <si>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</si>
  <si>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</si>
  <si>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</si>
  <si>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</si>
  <si>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</si>
  <si>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</si>
  <si>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</si>
  <si>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</si>
  <si>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</si>
  <si>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</si>
  <si>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</si>
  <si>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</si>
  <si>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</si>
  <si>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</si>
  <si>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</si>
  <si>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</si>
  <si>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</si>
  <si>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</si>
  <si>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</si>
  <si>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</si>
  <si>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</si>
  <si>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</si>
  <si>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</si>
  <si>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</si>
  <si>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</si>
  <si>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</si>
  <si>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</si>
  <si>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</si>
  <si>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</si>
  <si>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</si>
  <si>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</si>
  <si>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</si>
  <si>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</si>
  <si>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</si>
  <si>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</si>
  <si>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</si>
  <si>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</si>
  <si>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</si>
  <si>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</si>
  <si>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</si>
  <si>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</si>
  <si>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</si>
  <si>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</si>
  <si>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</si>
  <si>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</si>
  <si>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</si>
  <si>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</si>
  <si>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</si>
  <si>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</si>
  <si>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</si>
  <si>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</si>
  <si>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</si>
  <si>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</si>
  <si>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</si>
  <si>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</si>
  <si>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</si>
  <si>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</si>
  <si>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</si>
  <si>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</si>
  <si>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</si>
  <si>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</si>
  <si>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</si>
  <si>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</si>
  <si>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</si>
  <si>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</si>
  <si>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</si>
  <si>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</si>
  <si>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</si>
  <si>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</si>
  <si>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</si>
  <si>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</si>
  <si>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</si>
  <si>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</si>
  <si>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</si>
  <si>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</si>
  <si>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</si>
  <si>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</si>
  <si>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</si>
  <si>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</si>
  <si>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</si>
  <si>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</si>
  <si>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</si>
  <si>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</si>
  <si>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</si>
  <si>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</si>
  <si>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</si>
  <si>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</si>
  <si>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</si>
  <si>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</si>
  <si>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</si>
  <si>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</si>
  <si>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</si>
  <si>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</si>
  <si>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</si>
  <si>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</si>
  <si>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</si>
  <si>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</si>
  <si>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</si>
  <si>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</si>
  <si>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</si>
  <si>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</si>
  <si>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</si>
  <si>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</si>
  <si>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</si>
  <si>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</si>
  <si>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</si>
  <si>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</si>
  <si>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</si>
  <si>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</si>
  <si>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</si>
  <si>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</si>
  <si>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</si>
  <si>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</si>
  <si>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</si>
  <si>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</si>
  <si>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</si>
  <si>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</si>
  <si>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</si>
  <si>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</si>
  <si>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</si>
  <si>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</si>
  <si>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</si>
  <si>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</si>
  <si>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</si>
  <si>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</si>
  <si>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</si>
  <si>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</si>
  <si>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</si>
  <si>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</si>
  <si>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</si>
  <si>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</si>
  <si>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</si>
  <si>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</si>
  <si>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</si>
  <si>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</si>
  <si>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</si>
  <si>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</si>
  <si>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</si>
  <si>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</si>
  <si>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</si>
  <si>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</si>
  <si>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</si>
  <si>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</si>
  <si>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</si>
  <si>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</si>
  <si>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</si>
  <si>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</si>
  <si>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</si>
  <si>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</si>
  <si>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</si>
  <si>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</si>
  <si>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</si>
  <si>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</si>
  <si>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</si>
  <si>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</si>
  <si>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</si>
  <si>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</si>
  <si>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</si>
  <si>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</si>
  <si>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</si>
  <si>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</si>
  <si>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</si>
  <si>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</si>
  <si>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</si>
  <si>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</si>
  <si>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</si>
  <si>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</si>
  <si>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</si>
  <si>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</si>
  <si>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</si>
  <si>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</si>
  <si>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</si>
  <si>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</si>
  <si>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</si>
  <si>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</si>
  <si>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</si>
  <si>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</si>
  <si>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</si>
  <si>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</si>
  <si>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</si>
  <si>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</si>
  <si>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</si>
  <si>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</si>
  <si>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</si>
  <si>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</si>
  <si>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</si>
  <si>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</si>
  <si>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</si>
  <si>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</si>
  <si>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</si>
  <si>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</si>
  <si>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</si>
  <si>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</si>
  <si>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</si>
  <si>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</si>
  <si>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</si>
  <si>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</si>
  <si>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</si>
  <si>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</si>
  <si>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</si>
  <si>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</si>
  <si>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</si>
  <si>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</si>
  <si>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</si>
  <si>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</si>
  <si>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</si>
  <si>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</si>
  <si>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</si>
  <si>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</si>
  <si>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</si>
  <si>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</si>
  <si>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</si>
  <si>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</si>
  <si>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</si>
  <si>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</si>
  <si>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</si>
  <si>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</si>
  <si>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</si>
  <si>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</si>
  <si>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</si>
  <si>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</si>
  <si>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</si>
  <si>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</si>
  <si>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</si>
  <si>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</si>
  <si>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</si>
  <si>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</si>
  <si>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</si>
  <si>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</si>
  <si>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</si>
  <si>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</si>
  <si>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</si>
  <si>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</si>
  <si>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</si>
  <si>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</si>
  <si>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</si>
  <si>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</si>
  <si>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</si>
  <si>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</si>
  <si>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</si>
  <si>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</si>
  <si>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</si>
  <si>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</si>
  <si>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</si>
  <si>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</si>
  <si>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</si>
  <si>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</si>
  <si>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</si>
  <si>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</si>
  <si>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</si>
  <si>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</si>
  <si>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</si>
  <si>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</si>
  <si>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</si>
  <si>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</si>
  <si>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</si>
  <si>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</si>
  <si>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</si>
  <si>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</si>
  <si>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</si>
  <si>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</si>
  <si>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</si>
  <si>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</si>
  <si>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</si>
  <si>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</si>
  <si>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</si>
  <si>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</si>
  <si>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</si>
  <si>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</si>
  <si>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</si>
  <si>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</si>
  <si>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</si>
  <si>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</si>
  <si>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</si>
  <si>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</si>
  <si>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</si>
  <si>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</si>
  <si>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</si>
  <si>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</si>
  <si>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</si>
  <si>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</si>
  <si>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</si>
  <si>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</si>
  <si>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</si>
  <si>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</si>
  <si>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</si>
  <si>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</si>
  <si>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</si>
  <si>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</si>
  <si>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</si>
  <si>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</si>
  <si>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</si>
  <si>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</si>
  <si>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</si>
  <si>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</si>
  <si>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</si>
  <si>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</si>
  <si>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</si>
  <si>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</si>
  <si>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</si>
  <si>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</si>
  <si>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</si>
  <si>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</si>
  <si>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</si>
  <si>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</si>
  <si>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</si>
  <si>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</si>
  <si>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</si>
  <si>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</si>
  <si>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</si>
  <si>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</si>
  <si>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</si>
  <si>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</si>
  <si>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</si>
  <si>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</si>
  <si>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</si>
  <si>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</si>
  <si>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</si>
  <si>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</si>
  <si>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</si>
  <si>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</si>
  <si>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</si>
  <si>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</si>
  <si>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</si>
  <si>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</si>
  <si>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</si>
  <si>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</si>
  <si>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</si>
  <si>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</si>
  <si>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</si>
  <si>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</si>
  <si>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</si>
  <si>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</si>
  <si>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</si>
  <si>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</si>
  <si>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</si>
  <si>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</si>
  <si>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</si>
  <si>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</si>
  <si>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</si>
  <si>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</si>
  <si>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</si>
  <si>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</si>
  <si>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</si>
  <si>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</si>
  <si>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</si>
  <si>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</si>
  <si>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</si>
  <si>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</si>
  <si>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</si>
  <si>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</si>
  <si>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</si>
  <si>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</si>
  <si>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</si>
  <si>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</si>
  <si>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</si>
  <si>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</si>
  <si>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</si>
  <si>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</si>
  <si>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</si>
  <si>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</si>
  <si>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</si>
  <si>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</si>
  <si>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</si>
  <si>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</si>
  <si>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</si>
  <si>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</si>
  <si>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</si>
  <si>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</si>
  <si>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</si>
  <si>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</si>
  <si>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</si>
  <si>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</si>
  <si>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</si>
  <si>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</si>
  <si>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</si>
  <si>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</si>
  <si>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</si>
  <si>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</si>
  <si>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</si>
  <si>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</si>
  <si>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</si>
  <si>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</si>
  <si>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</si>
  <si>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</si>
  <si>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</si>
  <si>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</si>
  <si>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</si>
  <si>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</si>
  <si>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</si>
  <si>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</si>
  <si>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</si>
  <si>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</si>
  <si>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</si>
  <si>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</si>
  <si>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</si>
  <si>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</si>
  <si>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</si>
  <si>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</si>
  <si>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</si>
  <si>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</si>
  <si>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</si>
  <si>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</si>
  <si>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</si>
  <si>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</si>
  <si>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</si>
  <si>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</si>
  <si>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</si>
  <si>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</si>
  <si>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</si>
  <si>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</si>
  <si>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</si>
  <si>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</si>
  <si>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</si>
  <si>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</si>
  <si>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</si>
  <si>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</si>
  <si>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</si>
  <si>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</si>
  <si>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</si>
  <si>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</si>
  <si>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</si>
  <si>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</si>
  <si>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</si>
  <si>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</si>
  <si>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</si>
  <si>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</si>
  <si>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</si>
  <si>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</si>
  <si>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</si>
  <si>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</si>
  <si>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</si>
  <si>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</si>
  <si>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</si>
  <si>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</si>
  <si>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</si>
  <si>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</si>
  <si>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</si>
  <si>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</si>
  <si>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</si>
  <si>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</si>
  <si>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</si>
  <si>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</si>
  <si>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</si>
  <si>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</si>
  <si>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</si>
  <si>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</si>
  <si>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</si>
  <si>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</si>
  <si>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</si>
  <si>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</si>
  <si>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</si>
  <si>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</si>
  <si>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</si>
  <si>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</si>
  <si>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</si>
  <si>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</si>
  <si>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</si>
  <si>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</si>
  <si>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</si>
  <si>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</si>
  <si>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</si>
  <si>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</si>
  <si>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</si>
  <si>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</si>
  <si>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</si>
  <si>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</si>
  <si>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</si>
  <si>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</si>
  <si>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</si>
  <si>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</si>
  <si>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</si>
  <si>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</si>
  <si>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</si>
  <si>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</si>
  <si>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</si>
  <si>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</si>
  <si>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</si>
  <si>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</si>
  <si>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</si>
  <si>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</si>
  <si>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</si>
  <si>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</si>
  <si>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</si>
  <si>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</si>
  <si>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</si>
  <si>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</si>
  <si>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</si>
  <si>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</si>
  <si>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</si>
  <si>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</si>
  <si>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</si>
  <si>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</si>
  <si>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</si>
  <si>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</si>
  <si>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</si>
  <si>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</si>
  <si>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</si>
  <si>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</si>
  <si>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</si>
  <si>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</si>
  <si>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</si>
  <si>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</si>
  <si>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</si>
  <si>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</si>
  <si>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</si>
  <si>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</si>
  <si>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</si>
  <si>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</si>
  <si>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</si>
  <si>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</si>
  <si>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</si>
  <si>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</si>
  <si>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</si>
  <si>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</si>
  <si>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</si>
  <si>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</si>
  <si>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</si>
  <si>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</si>
  <si>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</si>
  <si>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</si>
  <si>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</si>
  <si>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</si>
  <si>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</si>
  <si>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</si>
  <si>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</si>
  <si>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</si>
  <si>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</si>
  <si>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</si>
  <si>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</si>
  <si>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</si>
  <si>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</si>
  <si>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</si>
  <si>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</si>
  <si>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</si>
  <si>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</si>
  <si>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</si>
  <si>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</si>
  <si>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</si>
  <si>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</si>
  <si>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</si>
  <si>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</si>
  <si>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</si>
  <si>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</si>
  <si>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</si>
  <si>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</si>
  <si>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</si>
  <si>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</si>
  <si>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</si>
  <si>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</si>
  <si>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</si>
  <si>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</si>
  <si>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</si>
  <si>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</si>
  <si>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</si>
  <si>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</si>
  <si>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</si>
  <si>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</si>
  <si>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</si>
  <si>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</si>
  <si>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</si>
  <si>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</si>
  <si>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</si>
  <si>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</si>
  <si>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</si>
  <si>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</si>
  <si>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</si>
  <si>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</si>
  <si>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</si>
  <si>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</si>
  <si>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</si>
  <si>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</si>
  <si>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</si>
  <si>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</si>
  <si>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</si>
  <si>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</si>
  <si>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</si>
  <si>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</si>
  <si>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</si>
  <si>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</si>
  <si>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</si>
  <si>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</si>
  <si>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</si>
  <si>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</si>
  <si>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</si>
  <si>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</si>
  <si>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</si>
  <si>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</si>
  <si>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</si>
  <si>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</si>
  <si>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</si>
  <si>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</si>
  <si>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</si>
  <si>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</si>
  <si>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</si>
  <si>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</si>
  <si>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</si>
  <si>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</si>
  <si>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</si>
  <si>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</si>
  <si>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</si>
  <si>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</si>
  <si>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</si>
  <si>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</si>
  <si>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</si>
  <si>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</si>
  <si>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</si>
  <si>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</si>
  <si>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</si>
  <si>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</si>
  <si>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</si>
  <si>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</si>
  <si>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</si>
  <si>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</si>
  <si>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</si>
  <si>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</si>
  <si>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</si>
  <si>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</si>
  <si>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</si>
  <si>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</si>
  <si>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</si>
  <si>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</si>
  <si>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</si>
  <si>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</si>
  <si>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</si>
  <si>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</si>
  <si>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</si>
  <si>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</si>
  <si>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</si>
  <si>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</si>
  <si>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</si>
  <si>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</si>
  <si>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</si>
  <si>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</si>
  <si>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</si>
  <si>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</si>
  <si>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</si>
  <si>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</si>
  <si>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</si>
  <si>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</si>
  <si>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</si>
  <si>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</si>
  <si>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</si>
  <si>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</si>
  <si>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</si>
  <si>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</si>
  <si>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</si>
  <si>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</si>
  <si>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</si>
  <si>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</si>
  <si>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</si>
  <si>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</si>
  <si>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</si>
  <si>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</si>
  <si>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</si>
  <si>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</si>
  <si>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</si>
  <si>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</si>
  <si>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</si>
  <si>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</si>
  <si>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</si>
  <si>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</si>
  <si>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</si>
  <si>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</si>
  <si>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</si>
  <si>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</si>
  <si>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</si>
  <si>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</si>
  <si>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</si>
  <si>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</si>
  <si>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</si>
  <si>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</si>
  <si>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</si>
  <si>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</si>
  <si>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</si>
  <si>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</si>
  <si>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</si>
  <si>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</si>
  <si>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</si>
  <si>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</si>
  <si>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</si>
  <si>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</si>
  <si>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</si>
  <si>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</si>
  <si>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</si>
  <si>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</si>
  <si>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</si>
  <si>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</si>
  <si>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</si>
  <si>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</si>
  <si>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</si>
  <si>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</si>
  <si>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</si>
  <si>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</si>
  <si>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</si>
  <si>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</si>
  <si>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</si>
  <si>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</si>
  <si>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</si>
  <si>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</si>
  <si>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</si>
  <si>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</si>
  <si>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</si>
  <si>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</si>
  <si>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</si>
  <si>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</si>
  <si>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</si>
  <si>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</si>
  <si>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</si>
  <si>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</si>
  <si>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</si>
  <si>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</si>
  <si>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</si>
  <si>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</si>
  <si>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</si>
  <si>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</si>
  <si>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</si>
  <si>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</si>
  <si>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</si>
  <si>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</si>
  <si>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</si>
  <si>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</si>
  <si>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</si>
  <si>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</si>
  <si>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</si>
  <si>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</si>
  <si>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</si>
  <si>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</si>
  <si>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</si>
  <si>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</si>
  <si>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</si>
  <si>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</si>
  <si>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</si>
  <si>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</si>
  <si>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</si>
  <si>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</si>
  <si>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</si>
  <si>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</si>
  <si>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</si>
  <si>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</si>
  <si>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</si>
  <si>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</si>
  <si>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</si>
  <si>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</si>
  <si>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</si>
  <si>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</si>
  <si>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</si>
  <si>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</si>
  <si>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</si>
  <si>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</si>
  <si>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</si>
  <si>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</si>
  <si>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</si>
  <si>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</si>
  <si>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</si>
  <si>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</si>
  <si>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</si>
  <si>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</si>
  <si>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</si>
  <si>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</si>
  <si>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</si>
  <si>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</si>
  <si>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</si>
  <si>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</si>
  <si>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</si>
  <si>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</si>
  <si>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</si>
  <si>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</si>
  <si>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</si>
  <si>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</si>
  <si>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</si>
  <si>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</si>
  <si>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</si>
  <si>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</si>
  <si>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</si>
  <si>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</si>
  <si>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</si>
  <si>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</si>
  <si>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</si>
  <si>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</si>
  <si>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</si>
  <si>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</si>
  <si>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</si>
  <si>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</si>
  <si>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</si>
  <si>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</si>
  <si>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</si>
  <si>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</si>
  <si>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</si>
  <si>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</si>
  <si>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</si>
  <si>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</si>
  <si>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</si>
  <si>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</si>
  <si>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</si>
  <si>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</si>
  <si>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</si>
  <si>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</si>
  <si>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</si>
  <si>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</si>
  <si>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</si>
  <si>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</si>
  <si>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</si>
  <si>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</si>
  <si>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</si>
  <si>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</si>
  <si>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</si>
  <si>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</si>
  <si>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</si>
  <si>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</si>
  <si>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</si>
  <si>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</si>
  <si>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</si>
  <si>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</si>
  <si>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</si>
  <si>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</si>
  <si>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</si>
  <si>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</si>
  <si>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</si>
  <si>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</si>
  <si>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</si>
  <si>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</si>
  <si>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</si>
  <si>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</si>
  <si>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</si>
  <si>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</si>
  <si>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</si>
  <si>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</si>
  <si>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</si>
  <si>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</si>
  <si>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</si>
  <si>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</si>
  <si>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</si>
  <si>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</si>
  <si>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</si>
  <si>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</si>
  <si>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</si>
  <si>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</si>
  <si>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</si>
  <si>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</si>
  <si>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</si>
  <si>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</si>
  <si>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</si>
  <si>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</si>
  <si>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</si>
  <si>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</si>
  <si>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</si>
  <si>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</si>
  <si>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</si>
  <si>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</si>
  <si>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</si>
  <si>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</si>
  <si>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</si>
  <si>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</si>
  <si>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</si>
  <si>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</si>
  <si>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</si>
  <si>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</si>
  <si>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</si>
  <si>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</si>
  <si>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</si>
  <si>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</si>
  <si>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</si>
  <si>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</si>
  <si>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</si>
  <si>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</si>
  <si>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</si>
  <si>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</si>
  <si>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</si>
  <si>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</si>
  <si>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</si>
  <si>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</si>
  <si>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</si>
  <si>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</si>
  <si>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</si>
  <si>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</si>
  <si>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</si>
  <si>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</si>
  <si>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</si>
  <si>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</si>
  <si>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</si>
  <si>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</si>
  <si>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</si>
  <si>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</si>
  <si>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</si>
  <si>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</si>
  <si>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</si>
  <si>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</si>
  <si>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</si>
  <si>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</si>
  <si>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</si>
  <si>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</si>
  <si>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</si>
  <si>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</si>
  <si>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</si>
  <si>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</si>
  <si>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</si>
  <si>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</si>
  <si>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</si>
  <si>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</si>
  <si>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</si>
  <si>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</si>
  <si>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</si>
  <si>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</si>
  <si>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</si>
  <si>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</si>
  <si>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</si>
  <si>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</si>
  <si>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</si>
  <si>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</si>
  <si>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</si>
  <si>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</si>
  <si>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</si>
  <si>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</si>
  <si>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</si>
  <si>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</si>
  <si>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</si>
  <si>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</si>
  <si>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</si>
  <si>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</si>
  <si>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</si>
  <si>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</si>
  <si>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</si>
  <si>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</si>
  <si>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</si>
  <si>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</si>
  <si>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</si>
  <si>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</si>
  <si>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</si>
  <si>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</si>
  <si>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</si>
  <si>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</si>
  <si>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</si>
  <si>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</si>
  <si>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</si>
  <si>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</si>
  <si>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</si>
  <si>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</si>
  <si>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</si>
  <si>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</si>
  <si>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</si>
  <si>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</si>
  <si>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</si>
  <si>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</si>
  <si>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</si>
  <si>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</si>
  <si>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</si>
  <si>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</si>
  <si>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</si>
  <si>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</si>
  <si>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</si>
  <si>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</si>
  <si>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</si>
  <si>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</si>
  <si>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</si>
  <si>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</si>
  <si>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</si>
  <si>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</si>
  <si>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</si>
  <si>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</si>
  <si>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</si>
  <si>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</si>
  <si>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</si>
  <si>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</si>
  <si>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</si>
  <si>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</si>
  <si>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</si>
  <si>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</si>
  <si>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</si>
  <si>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</si>
  <si>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</si>
  <si>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</si>
  <si>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</si>
  <si>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</si>
  <si>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</si>
  <si>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</si>
  <si>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</si>
  <si>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</si>
  <si>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</si>
  <si>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</si>
  <si>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</si>
  <si>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</si>
  <si>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</si>
  <si>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</si>
  <si>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</si>
  <si>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</si>
  <si>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</si>
  <si>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</si>
  <si>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</si>
  <si>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</si>
  <si>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</si>
  <si>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</si>
  <si>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</si>
  <si>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</si>
  <si>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</si>
  <si>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</si>
  <si>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</si>
  <si>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</si>
  <si>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</si>
  <si>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</si>
  <si>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</si>
  <si>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</si>
  <si>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</si>
  <si>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</si>
  <si>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</si>
  <si>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</si>
  <si>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</si>
  <si>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</si>
  <si>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</si>
  <si>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</si>
  <si>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</si>
  <si>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</si>
  <si>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</si>
  <si>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</si>
  <si>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</si>
  <si>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</si>
  <si>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</si>
  <si>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</si>
  <si>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</si>
  <si>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</si>
  <si>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</si>
  <si>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</si>
  <si>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</si>
  <si>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</si>
  <si>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</si>
  <si>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</si>
  <si>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</si>
  <si>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</si>
  <si>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</si>
  <si>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</si>
  <si>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</si>
  <si>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</si>
  <si>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</si>
  <si>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</si>
  <si>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</si>
  <si>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</si>
  <si>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</si>
  <si>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</si>
  <si>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</si>
  <si>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</si>
  <si>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</si>
  <si>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</si>
  <si>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</si>
  <si>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</si>
  <si>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</si>
  <si>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</si>
  <si>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</si>
  <si>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</si>
  <si>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</si>
  <si>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</si>
  <si>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</si>
  <si>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</si>
  <si>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</si>
  <si>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</si>
  <si>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</si>
  <si>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</si>
  <si>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</si>
  <si>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</si>
  <si>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</si>
  <si>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</si>
  <si>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</si>
  <si>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</si>
  <si>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</si>
  <si>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</si>
  <si>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</si>
  <si>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</si>
  <si>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</si>
  <si>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</si>
  <si>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</si>
  <si>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</si>
  <si>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</si>
  <si>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</si>
  <si>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</si>
  <si>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</si>
  <si>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</si>
  <si>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</si>
  <si>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</si>
  <si>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</si>
  <si>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</si>
  <si>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</si>
  <si>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</si>
  <si>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</si>
  <si>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</si>
  <si>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</si>
  <si>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</si>
  <si>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</si>
  <si>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</si>
  <si>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</si>
  <si>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</si>
  <si>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</si>
  <si>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</si>
  <si>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</si>
  <si>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</si>
  <si>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</si>
  <si>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</si>
  <si>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</si>
  <si>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</si>
  <si>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</si>
  <si>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</si>
  <si>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</si>
  <si>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</si>
  <si>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</si>
  <si>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</si>
  <si>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</si>
  <si>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</si>
  <si>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</si>
  <si>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</si>
  <si>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</si>
  <si>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</si>
  <si>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</si>
  <si>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</si>
  <si>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</si>
  <si>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</si>
  <si>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</si>
  <si>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</si>
  <si>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</si>
  <si>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</si>
  <si>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</si>
  <si>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</si>
  <si>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</si>
  <si>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</si>
  <si>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</si>
  <si>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</si>
  <si>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</si>
  <si>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</si>
  <si>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</si>
  <si>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</si>
  <si>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</si>
  <si>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</si>
  <si>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</si>
  <si>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</si>
  <si>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</si>
  <si>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</si>
  <si>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</si>
  <si>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</si>
  <si>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</si>
  <si>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</si>
  <si>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</si>
  <si>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</si>
  <si>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</si>
  <si>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</si>
  <si>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</si>
  <si>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</si>
  <si>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</si>
  <si>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</si>
  <si>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</si>
  <si>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</si>
  <si>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</si>
  <si>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</si>
  <si>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</si>
  <si>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</si>
  <si>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</si>
  <si>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</si>
  <si>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</si>
  <si>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</si>
  <si>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</si>
  <si>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</si>
  <si>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</si>
  <si>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</si>
  <si>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</si>
  <si>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</si>
  <si>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</si>
  <si>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</si>
  <si>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</si>
  <si>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</si>
  <si>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</si>
  <si>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</si>
  <si>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</si>
  <si>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</si>
  <si>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</si>
  <si>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</si>
  <si>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</si>
  <si>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</si>
  <si>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</si>
  <si>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</si>
  <si>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</si>
  <si>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</si>
  <si>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</si>
  <si>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</si>
  <si>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</si>
  <si>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</si>
  <si>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</si>
  <si>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</si>
  <si>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</si>
  <si>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</si>
  <si>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</si>
  <si>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</si>
  <si>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</si>
  <si>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</si>
  <si>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</si>
  <si>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</si>
  <si>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</si>
  <si>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</si>
  <si>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</si>
  <si>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</si>
  <si>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</si>
  <si>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</si>
  <si>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</si>
  <si>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</si>
  <si>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</si>
  <si>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</si>
  <si>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</si>
  <si>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</si>
  <si>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</si>
  <si>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</si>
  <si>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</si>
  <si>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</si>
  <si>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</si>
  <si>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</si>
  <si>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</si>
  <si>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</si>
  <si>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</si>
  <si>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</si>
  <si>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</si>
  <si>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</si>
  <si>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</si>
  <si>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</si>
  <si>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</si>
  <si>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</si>
  <si>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</si>
  <si>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</si>
  <si>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</si>
  <si>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</si>
  <si>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</si>
  <si>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</si>
  <si>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</si>
  <si>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</si>
  <si>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</si>
  <si>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</si>
  <si>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</si>
  <si>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</si>
  <si>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</si>
  <si>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</si>
  <si>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</si>
  <si>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</si>
  <si>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</si>
  <si>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</si>
  <si>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</si>
  <si>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</si>
  <si>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</si>
  <si>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</si>
  <si>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</si>
  <si>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</si>
  <si>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</si>
  <si>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</si>
  <si>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</si>
  <si>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</si>
  <si>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</si>
  <si>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</si>
  <si>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</si>
  <si>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</si>
  <si>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</si>
  <si>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</si>
  <si>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</si>
  <si>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</si>
  <si>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</si>
  <si>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</si>
  <si>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</si>
  <si>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</si>
  <si>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</si>
  <si>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</si>
  <si>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</si>
  <si>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</si>
  <si>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</si>
  <si>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</si>
  <si>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</si>
  <si>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</si>
  <si>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</si>
  <si>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</si>
  <si>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</si>
  <si>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</si>
  <si>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</si>
  <si>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</si>
  <si>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</si>
  <si>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</si>
  <si>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</si>
  <si>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</si>
  <si>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</si>
  <si>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</si>
  <si>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</si>
  <si>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</si>
  <si>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</si>
  <si>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</si>
  <si>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</si>
  <si>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</si>
  <si>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</si>
  <si>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</si>
  <si>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</si>
  <si>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</si>
  <si>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</si>
  <si>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</si>
  <si>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</si>
  <si>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</si>
  <si>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</si>
  <si>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</si>
  <si>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</si>
  <si>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</si>
  <si>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</si>
  <si>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</si>
  <si>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</si>
  <si>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</si>
  <si>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</si>
  <si>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</si>
  <si>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</si>
  <si>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</si>
  <si>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</si>
  <si>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</si>
  <si>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</si>
  <si>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</si>
  <si>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</si>
  <si>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</si>
  <si>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</si>
  <si>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</si>
  <si>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</si>
  <si>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</si>
  <si>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</si>
  <si>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</si>
  <si>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</si>
  <si>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</si>
  <si>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</si>
  <si>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</si>
  <si>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</si>
  <si>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</si>
  <si>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</si>
  <si>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</si>
  <si>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</si>
  <si>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</si>
  <si>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</si>
  <si>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</si>
  <si>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</si>
  <si>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</si>
  <si>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</si>
  <si>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</si>
  <si>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</si>
  <si>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</si>
  <si>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</si>
  <si>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</si>
  <si>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</si>
  <si>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</si>
  <si>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</si>
  <si>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</si>
  <si>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</si>
  <si>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</si>
  <si>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</si>
  <si>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</si>
  <si>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</si>
  <si>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</si>
  <si>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</si>
  <si>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</si>
  <si>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</si>
  <si>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</si>
  <si>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</si>
  <si>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</si>
  <si>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</si>
  <si>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</si>
  <si>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</si>
  <si>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</si>
  <si>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</si>
  <si>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</si>
  <si>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</si>
  <si>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</si>
  <si>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</si>
  <si>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</si>
  <si>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</si>
  <si>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</si>
  <si>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</si>
  <si>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</si>
  <si>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</si>
  <si>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</si>
  <si>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</si>
  <si>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</si>
  <si>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</si>
  <si>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</si>
  <si>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</si>
  <si>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</si>
  <si>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</si>
  <si>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</si>
  <si>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</si>
  <si>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</si>
  <si>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</si>
  <si>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</si>
  <si>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</si>
  <si>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</si>
  <si>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</si>
  <si>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</si>
  <si>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</si>
  <si>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</si>
  <si>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</si>
  <si>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</si>
  <si>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</si>
  <si>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</si>
  <si>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</si>
  <si>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</si>
  <si>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</si>
  <si>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</si>
  <si>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</si>
  <si>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</si>
  <si>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</si>
  <si>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</si>
  <si>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</si>
  <si>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</si>
  <si>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</si>
  <si>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</si>
  <si>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</si>
  <si>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</si>
  <si>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</si>
  <si>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</si>
  <si>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</si>
  <si>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</si>
  <si>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</si>
  <si>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</si>
  <si>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</si>
  <si>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</si>
  <si>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</si>
  <si>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</si>
  <si>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</si>
  <si>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</si>
  <si>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</si>
  <si>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</si>
  <si>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</si>
  <si>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</si>
  <si>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</si>
  <si>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</si>
  <si>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</si>
  <si>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</si>
  <si>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</si>
  <si>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</si>
  <si>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</si>
  <si>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</si>
  <si>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</si>
  <si>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</si>
  <si>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</si>
  <si>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</si>
  <si>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</si>
  <si>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</si>
  <si>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</si>
  <si>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</si>
  <si>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</si>
  <si>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</si>
  <si>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</si>
  <si>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</si>
  <si>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</si>
  <si>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</si>
  <si>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</si>
  <si>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</si>
  <si>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</si>
  <si>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</si>
  <si>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</si>
  <si>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</si>
  <si>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</si>
  <si>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</si>
  <si>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</si>
  <si>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</si>
  <si>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</si>
  <si>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</si>
  <si>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</si>
  <si>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</si>
  <si>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</si>
  <si>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</si>
  <si>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</si>
  <si>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</si>
  <si>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</si>
  <si>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</si>
  <si>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</si>
  <si>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</si>
  <si>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</si>
  <si>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</si>
  <si>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</si>
  <si>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</si>
  <si>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</si>
  <si>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</si>
  <si>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</si>
  <si>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</si>
  <si>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</si>
  <si>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</si>
  <si>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</si>
  <si>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</si>
  <si>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</si>
  <si>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</si>
  <si>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</si>
  <si>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</si>
  <si>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</si>
  <si>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</si>
  <si>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</si>
  <si>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</si>
  <si>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</si>
  <si>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</si>
  <si>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</si>
  <si>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</si>
  <si>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</si>
  <si>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</si>
  <si>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</si>
  <si>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</si>
  <si>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</si>
  <si>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</si>
  <si>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</si>
  <si>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</si>
  <si>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</si>
  <si>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</si>
  <si>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</si>
  <si>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</si>
  <si>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</si>
  <si>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</si>
  <si>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</si>
  <si>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</si>
  <si>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</si>
  <si>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</si>
  <si>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</si>
  <si>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</si>
  <si>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</si>
  <si>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</si>
  <si>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</si>
  <si>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</si>
  <si>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</si>
  <si>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</si>
  <si>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</si>
  <si>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</si>
  <si>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</si>
  <si>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</si>
  <si>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</si>
  <si>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</si>
  <si>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</si>
  <si>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</si>
  <si>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</si>
  <si>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</si>
  <si>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</si>
  <si>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</si>
  <si>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</si>
  <si>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</si>
  <si>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</si>
  <si>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</si>
  <si>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</si>
  <si>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</si>
  <si>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</si>
  <si>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</si>
  <si>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</si>
  <si>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</si>
  <si>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</si>
  <si>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</si>
  <si>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</si>
  <si>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</si>
  <si>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</si>
  <si>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</si>
  <si>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</si>
  <si>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</si>
  <si>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</si>
  <si>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</si>
  <si>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</si>
  <si>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</si>
  <si>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</si>
  <si>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</si>
  <si>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</si>
  <si>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</si>
  <si>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</si>
  <si>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</si>
  <si>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</si>
  <si>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</si>
  <si>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</si>
  <si>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</si>
  <si>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</si>
  <si>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</si>
  <si>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</si>
  <si>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</si>
  <si>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</si>
  <si>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</si>
  <si>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</si>
  <si>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</si>
  <si>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</si>
  <si>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</si>
  <si>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</si>
  <si>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</si>
  <si>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</si>
  <si>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</si>
  <si>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</si>
  <si>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</si>
  <si>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</si>
  <si>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</si>
  <si>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</si>
  <si>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</si>
  <si>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</si>
  <si>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</si>
  <si>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</si>
  <si>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</si>
  <si>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</si>
  <si>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</si>
  <si>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</si>
  <si>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</si>
  <si>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</si>
  <si>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</si>
  <si>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</si>
  <si>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</si>
  <si>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</si>
  <si>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</si>
  <si>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</si>
  <si>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</si>
  <si>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</si>
  <si>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</si>
  <si>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</si>
  <si>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</si>
  <si>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</si>
  <si>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</si>
  <si>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</si>
  <si>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</si>
  <si>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</si>
  <si>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</si>
  <si>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</si>
  <si>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</si>
  <si>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</si>
  <si>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</si>
  <si>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</si>
  <si>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</si>
  <si>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</si>
  <si>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</si>
  <si>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</si>
  <si>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</si>
  <si>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</si>
  <si>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</si>
  <si>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</si>
  <si>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</si>
  <si>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</si>
  <si>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</si>
  <si>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</si>
  <si>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</si>
  <si>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</si>
  <si>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</si>
  <si>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</si>
  <si>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</si>
  <si>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</si>
  <si>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</si>
  <si>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</si>
  <si>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</si>
  <si>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</si>
  <si>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</si>
  <si>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</si>
  <si>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</si>
  <si>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</si>
  <si>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</si>
  <si>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</si>
  <si>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</si>
  <si>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</si>
  <si>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</si>
  <si>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</si>
  <si>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</si>
  <si>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</si>
  <si>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</si>
  <si>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</si>
  <si>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</si>
  <si>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</si>
  <si>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</si>
  <si>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</si>
  <si>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</si>
  <si>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</si>
  <si>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</si>
  <si>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</si>
  <si>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</si>
  <si>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</si>
  <si>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</si>
  <si>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</si>
  <si>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</si>
  <si>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</si>
  <si>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</si>
  <si>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</si>
  <si>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</si>
  <si>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</si>
  <si>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</si>
  <si>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</si>
  <si>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</si>
  <si>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</si>
  <si>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</si>
  <si>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</si>
  <si>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</si>
  <si>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</si>
  <si>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</si>
  <si>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</si>
  <si>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</si>
  <si>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</si>
  <si>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</si>
  <si>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</si>
  <si>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</si>
  <si>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</si>
  <si>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</si>
  <si>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</si>
  <si>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</si>
  <si>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</si>
  <si>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</si>
  <si>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</si>
  <si>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</si>
  <si>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</si>
  <si>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</si>
  <si>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</si>
  <si>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</si>
  <si>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</si>
  <si>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</si>
  <si>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</si>
  <si>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</si>
  <si>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</si>
  <si>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</si>
  <si>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</si>
  <si>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</si>
  <si>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</si>
  <si>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</si>
  <si>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</si>
  <si>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</si>
  <si>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</si>
  <si>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</si>
  <si>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</si>
  <si>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</si>
  <si>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</si>
  <si>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</si>
  <si>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</si>
  <si>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</si>
  <si>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</si>
  <si>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</si>
  <si>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</si>
  <si>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</si>
  <si>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</si>
  <si>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</si>
  <si>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</si>
  <si>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</si>
  <si>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</si>
  <si>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</si>
  <si>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</si>
  <si>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</si>
  <si>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</si>
  <si>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</si>
  <si>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</si>
  <si>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</si>
  <si>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</si>
  <si>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</si>
  <si>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</si>
  <si>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</si>
  <si>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</si>
  <si>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</si>
  <si>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</si>
  <si>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</si>
  <si>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</si>
  <si>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</si>
  <si>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</si>
  <si>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</si>
  <si>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</si>
  <si>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</si>
  <si>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</si>
  <si>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</si>
  <si>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</si>
  <si>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</si>
  <si>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</si>
  <si>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</si>
  <si>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</si>
  <si>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</si>
  <si>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</si>
  <si>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</si>
  <si>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</si>
  <si>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</si>
  <si>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</si>
  <si>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</si>
  <si>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</si>
  <si>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</si>
  <si>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</si>
  <si>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</si>
  <si>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</si>
  <si>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</si>
  <si>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</si>
  <si>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</si>
  <si>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</si>
  <si>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</si>
  <si>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</si>
  <si>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</si>
  <si>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</si>
  <si>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</si>
  <si>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</si>
  <si>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</si>
  <si>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</si>
  <si>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</si>
  <si>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</si>
  <si>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</si>
  <si>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</si>
  <si>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</si>
  <si>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</si>
  <si>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</si>
  <si>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</si>
  <si>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</si>
  <si>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</si>
  <si>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</si>
  <si>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</si>
  <si>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</si>
  <si>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</si>
  <si>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</si>
  <si>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</si>
  <si>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</si>
  <si>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</si>
  <si>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</si>
  <si>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</si>
  <si>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</si>
  <si>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</si>
  <si>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</si>
  <si>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</si>
  <si>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</si>
  <si>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</si>
  <si>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</si>
  <si>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</si>
  <si>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</si>
  <si>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</si>
  <si>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</si>
  <si>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</si>
  <si>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</si>
  <si>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</si>
  <si>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</si>
  <si>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</si>
  <si>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</si>
  <si>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</si>
  <si>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</si>
  <si>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</si>
  <si>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</si>
  <si>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</si>
  <si>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</si>
  <si>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</si>
  <si>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</si>
  <si>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</si>
  <si>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</si>
  <si>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</si>
  <si>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</si>
  <si>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</si>
  <si>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</si>
  <si>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</si>
  <si>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</si>
  <si>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</si>
  <si>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</si>
  <si>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</si>
  <si>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</si>
  <si>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</si>
  <si>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</si>
  <si>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</si>
  <si>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</si>
  <si>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</si>
  <si>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</si>
  <si>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</si>
  <si>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</si>
  <si>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</si>
  <si>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</si>
  <si>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</si>
  <si>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</si>
  <si>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</si>
  <si>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</si>
  <si>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</si>
  <si>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</si>
  <si>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</si>
  <si>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</si>
  <si>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</si>
  <si>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</si>
  <si>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</si>
  <si>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</si>
  <si>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</si>
  <si>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</si>
  <si>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</si>
  <si>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</si>
  <si>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</si>
  <si>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</si>
  <si>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</si>
  <si>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</si>
  <si>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</si>
  <si>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</si>
  <si>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</si>
  <si>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</si>
  <si>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</si>
  <si>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</si>
  <si>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</si>
  <si>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</si>
  <si>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</si>
  <si>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</si>
  <si>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</si>
  <si>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</si>
  <si>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</si>
  <si>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</si>
  <si>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</si>
  <si>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</si>
  <si>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</si>
  <si>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</si>
  <si>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</si>
  <si>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</si>
  <si>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</si>
  <si>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</si>
  <si>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</si>
  <si>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</si>
  <si>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</si>
  <si>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</si>
  <si>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</si>
  <si>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</si>
  <si>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</si>
  <si>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</si>
  <si>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</si>
  <si>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</si>
  <si>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</si>
  <si>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</si>
  <si>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</si>
  <si>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</si>
  <si>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</si>
  <si>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</si>
  <si>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</si>
  <si>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</si>
  <si>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</si>
  <si>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</si>
  <si>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</si>
  <si>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</si>
  <si>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</si>
  <si>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</si>
  <si>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</si>
  <si>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</si>
  <si>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</si>
  <si>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</si>
  <si>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</si>
  <si>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</si>
  <si>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</si>
  <si>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</si>
  <si>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</si>
  <si>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</si>
  <si>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</si>
  <si>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</si>
  <si>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</si>
  <si>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</si>
  <si>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</si>
  <si>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</si>
  <si>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</si>
  <si>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</si>
  <si>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</si>
  <si>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</si>
  <si>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</si>
  <si>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</si>
  <si>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</si>
  <si>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</si>
  <si>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</si>
  <si>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</si>
  <si>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</si>
  <si>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</si>
  <si>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</si>
  <si>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</si>
  <si>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</si>
  <si>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</si>
  <si>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</si>
  <si>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</si>
  <si>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</si>
  <si>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</si>
  <si>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</si>
  <si>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</si>
  <si>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</si>
  <si>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</si>
  <si>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</si>
  <si>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</si>
  <si>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</si>
  <si>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</si>
  <si>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</si>
  <si>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</si>
  <si>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</si>
  <si>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</si>
  <si>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</si>
  <si>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</si>
  <si>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</si>
  <si>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</si>
  <si>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</si>
  <si>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</si>
  <si>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</si>
  <si>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</si>
  <si>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</si>
  <si>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</si>
  <si>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</si>
  <si>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</si>
  <si>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</si>
  <si>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</si>
  <si>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</si>
  <si>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</si>
  <si>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</si>
  <si>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</si>
  <si>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</si>
  <si>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</si>
  <si>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</si>
  <si>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</si>
  <si>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</si>
  <si>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</si>
  <si>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</si>
  <si>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</si>
  <si>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</si>
  <si>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</si>
  <si>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</si>
  <si>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</si>
  <si>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</si>
  <si>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</si>
  <si>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</si>
  <si>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</si>
  <si>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</si>
  <si>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</si>
  <si>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</si>
  <si>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</si>
  <si>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</si>
  <si>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</si>
  <si>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</si>
  <si>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</si>
  <si>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</si>
  <si>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</si>
  <si>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</si>
  <si>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</si>
  <si>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</si>
  <si>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</si>
  <si>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</si>
  <si>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</si>
  <si>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</si>
  <si>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</si>
  <si>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</si>
  <si>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</si>
  <si>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</si>
  <si>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</si>
  <si>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</si>
  <si>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</si>
  <si>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</si>
  <si>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</si>
  <si>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</si>
  <si>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</si>
  <si>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</si>
  <si>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</si>
  <si>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</si>
  <si>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</si>
  <si>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</si>
  <si>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</si>
  <si>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</si>
  <si>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</si>
  <si>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</si>
  <si>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</si>
  <si>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</si>
  <si>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</si>
  <si>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</si>
  <si>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</si>
  <si>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</si>
  <si>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</si>
  <si>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</si>
  <si>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</si>
  <si>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</si>
  <si>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</si>
  <si>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</si>
  <si>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</si>
  <si>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</si>
  <si>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</si>
  <si>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</si>
  <si>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</si>
  <si>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</si>
  <si>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</si>
  <si>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</si>
  <si>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</si>
  <si>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</si>
  <si>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</si>
  <si>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</si>
  <si>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</si>
  <si>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</si>
  <si>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</si>
  <si>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</si>
  <si>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</si>
  <si>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</si>
  <si>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</si>
  <si>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</si>
  <si>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</si>
  <si>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</si>
  <si>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</si>
  <si>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</si>
  <si>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</si>
  <si>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</si>
  <si>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</si>
  <si>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</si>
  <si>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</si>
  <si>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</si>
  <si>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</si>
  <si>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</si>
  <si>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</si>
  <si>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</si>
  <si>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</si>
  <si>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</si>
  <si>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</si>
  <si>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</si>
  <si>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</si>
  <si>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</si>
  <si>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</si>
  <si>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</si>
  <si>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</si>
  <si>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</si>
  <si>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</si>
  <si>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</si>
  <si>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</si>
  <si>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</si>
  <si>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</si>
  <si>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</si>
  <si>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</si>
  <si>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</si>
  <si>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</si>
  <si>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</si>
  <si>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</si>
  <si>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</si>
  <si>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</si>
  <si>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</si>
  <si>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</si>
  <si>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</si>
  <si>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</si>
  <si>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</si>
  <si>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</si>
  <si>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</si>
  <si>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</si>
  <si>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</si>
  <si>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</si>
  <si>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</si>
  <si>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</si>
  <si>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</si>
  <si>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</si>
  <si>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</si>
  <si>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</si>
  <si>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</si>
  <si>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</si>
  <si>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</si>
  <si>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</si>
  <si>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</si>
  <si>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</si>
  <si>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</si>
  <si>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</si>
  <si>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</si>
  <si>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</si>
  <si>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</si>
  <si>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</si>
  <si>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</si>
  <si>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</si>
  <si>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</si>
  <si>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</si>
  <si>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</si>
  <si>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</si>
  <si>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</si>
  <si>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</si>
  <si>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</si>
  <si>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</si>
  <si>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</si>
  <si>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</si>
  <si>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</si>
  <si>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</si>
  <si>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</si>
  <si>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</si>
  <si>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</si>
  <si>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</si>
  <si>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</si>
  <si>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</si>
  <si>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</si>
  <si>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</si>
  <si>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</si>
  <si>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</si>
  <si>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</si>
  <si>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</si>
  <si>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</si>
  <si>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</si>
  <si>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</si>
  <si>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</si>
  <si>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</si>
  <si>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</si>
  <si>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</si>
  <si>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</si>
  <si>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</si>
  <si>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</si>
  <si>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</si>
  <si>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</si>
  <si>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</si>
  <si>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</si>
  <si>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</si>
  <si>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</si>
  <si>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</si>
  <si>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</si>
  <si>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</si>
  <si>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</si>
  <si>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</si>
  <si>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</si>
  <si>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</si>
  <si>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</si>
  <si>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</si>
  <si>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</si>
  <si>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</si>
  <si>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</si>
  <si>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</si>
  <si>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</si>
  <si>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</si>
  <si>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</si>
  <si>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</si>
  <si>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</si>
  <si>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</si>
  <si>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</si>
  <si>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</si>
  <si>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</si>
  <si>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</si>
  <si>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</si>
  <si>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</si>
  <si>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</si>
  <si>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</si>
  <si>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</si>
  <si>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</si>
  <si>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</si>
  <si>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</si>
  <si>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</si>
  <si>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</si>
  <si>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</si>
  <si>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</si>
  <si>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</si>
  <si>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</si>
  <si>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</si>
  <si>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</si>
  <si>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</si>
  <si>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</si>
  <si>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</si>
  <si>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</si>
  <si>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</si>
  <si>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</si>
  <si>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</si>
  <si>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</si>
  <si>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</si>
  <si>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</si>
  <si>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</si>
  <si>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</si>
  <si>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</si>
  <si>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</si>
  <si>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</si>
  <si>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</si>
  <si>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</si>
  <si>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</si>
  <si>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</si>
  <si>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</si>
  <si>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</si>
  <si>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</si>
  <si>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</si>
  <si>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</si>
  <si>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</si>
  <si>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</si>
  <si>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</si>
  <si>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</si>
  <si>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</si>
  <si>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</si>
  <si>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</si>
  <si>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</si>
  <si>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</si>
  <si>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</si>
  <si>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</si>
  <si>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</si>
  <si>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</si>
  <si>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</si>
  <si>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</si>
  <si>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</si>
  <si>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</si>
  <si>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</si>
  <si>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</si>
  <si>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</si>
  <si>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</si>
  <si>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</si>
  <si>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</si>
  <si>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</si>
  <si>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</si>
  <si>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</si>
  <si>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</si>
  <si>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</si>
  <si>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</si>
  <si>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</si>
  <si>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</si>
  <si>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</si>
  <si>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</si>
  <si>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</si>
  <si>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</si>
  <si>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</si>
  <si>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</si>
  <si>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</si>
  <si>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</si>
  <si>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</si>
  <si>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</si>
  <si>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</si>
  <si>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</si>
  <si>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</si>
  <si>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</si>
  <si>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</si>
  <si>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</si>
  <si>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</si>
  <si>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</si>
  <si>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</si>
  <si>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</si>
  <si>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</si>
  <si>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</si>
  <si>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</si>
  <si>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</si>
  <si>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</si>
  <si>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</si>
  <si>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</si>
  <si>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</si>
  <si>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</si>
  <si>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</si>
  <si>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</si>
  <si>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</si>
  <si>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</si>
  <si>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</si>
  <si>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</si>
  <si>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</si>
  <si>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</si>
  <si>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</si>
  <si>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</si>
  <si>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</si>
  <si>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</si>
  <si>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</si>
  <si>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</si>
  <si>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</si>
  <si>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</si>
  <si>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</si>
  <si>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</si>
  <si>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</si>
  <si>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</si>
  <si>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</si>
  <si>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</si>
  <si>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</si>
  <si>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</si>
  <si>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</si>
  <si>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</si>
  <si>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</si>
  <si>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</si>
  <si>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</si>
  <si>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</si>
  <si>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</si>
  <si>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</si>
  <si>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</si>
  <si>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</si>
  <si>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</si>
  <si>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</si>
  <si>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</si>
  <si>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</si>
  <si>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</si>
  <si>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</si>
  <si>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</si>
  <si>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</si>
  <si>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</si>
  <si>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</si>
  <si>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</si>
  <si>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</si>
  <si>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</si>
  <si>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</si>
  <si>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</si>
  <si>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</si>
  <si>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</si>
  <si>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</si>
  <si>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</si>
  <si>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</si>
  <si>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</si>
  <si>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</si>
  <si>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</si>
  <si>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</si>
  <si>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</si>
  <si>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</si>
  <si>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</si>
  <si>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</si>
  <si>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</si>
  <si>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</si>
  <si>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</si>
  <si>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</si>
  <si>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</si>
  <si>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</si>
  <si>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</si>
  <si>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</si>
  <si>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</si>
  <si>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</si>
  <si>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</si>
  <si>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</si>
  <si>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</si>
  <si>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</si>
  <si>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</si>
  <si>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</si>
  <si>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</si>
  <si>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</si>
  <si>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</si>
  <si>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</si>
  <si>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</si>
  <si>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</si>
  <si>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</si>
  <si>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</si>
  <si>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</si>
  <si>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</si>
  <si>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</si>
  <si>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</si>
  <si>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</si>
  <si>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</si>
  <si>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</si>
  <si>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</si>
  <si>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</si>
  <si>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</si>
  <si>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</si>
  <si>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</si>
  <si>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</si>
  <si>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</si>
  <si>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</si>
  <si>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</si>
  <si>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</si>
  <si>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</si>
  <si>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</si>
  <si>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</si>
  <si>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</si>
  <si>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</si>
  <si>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</si>
  <si>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</si>
  <si>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</si>
  <si>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</si>
  <si>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</si>
  <si>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</si>
  <si>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</si>
  <si>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</si>
  <si>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</si>
  <si>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</si>
  <si>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</si>
  <si>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</si>
  <si>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</si>
  <si>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</si>
  <si>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</si>
  <si>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</si>
  <si>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</si>
  <si>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</si>
  <si>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</si>
  <si>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</si>
  <si>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</si>
  <si>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</si>
  <si>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</si>
  <si>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</si>
  <si>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</si>
  <si>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</si>
  <si>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</si>
  <si>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</si>
  <si>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</si>
  <si>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</si>
  <si>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</si>
  <si>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</si>
  <si>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</si>
  <si>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</si>
  <si>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</si>
  <si>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</si>
  <si>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</si>
  <si>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</si>
  <si>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</si>
  <si>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</si>
  <si>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</si>
  <si>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</si>
  <si>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</si>
  <si>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</si>
  <si>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</si>
  <si>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</si>
  <si>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</si>
  <si>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</si>
  <si>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</si>
  <si>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</si>
  <si>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</si>
  <si>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</si>
  <si>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</si>
  <si>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</si>
  <si>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</si>
  <si>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</si>
  <si>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</si>
  <si>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</si>
  <si>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</si>
  <si>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</si>
  <si>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</si>
  <si>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</si>
  <si>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</si>
  <si>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</si>
  <si>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</si>
  <si>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</si>
  <si>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</si>
  <si>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</si>
  <si>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</si>
  <si>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</si>
  <si>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</si>
  <si>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</si>
  <si>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</si>
  <si>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</si>
  <si>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</si>
  <si>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</si>
  <si>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</si>
  <si>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</si>
  <si>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</si>
  <si>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</si>
  <si>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</si>
  <si>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</si>
  <si>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</si>
  <si>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</si>
  <si>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</si>
  <si>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</si>
  <si>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</si>
  <si>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</si>
  <si>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</si>
  <si>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</si>
  <si>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</si>
  <si>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</si>
  <si>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</si>
  <si>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</si>
  <si>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</si>
  <si>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</si>
  <si>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</si>
  <si>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</si>
  <si>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</si>
  <si>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</si>
  <si>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</si>
  <si>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</si>
  <si>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</si>
  <si>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</si>
  <si>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</si>
  <si>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</si>
  <si>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</si>
  <si>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</si>
  <si>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</si>
  <si>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</si>
  <si>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</si>
  <si>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</si>
  <si>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</si>
  <si>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</si>
  <si>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</si>
  <si>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</si>
  <si>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</si>
  <si>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</si>
  <si>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</si>
  <si>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</si>
  <si>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</si>
  <si>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</si>
  <si>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</si>
  <si>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</si>
  <si>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</si>
  <si>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</si>
  <si>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</si>
  <si>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</si>
  <si>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</si>
  <si>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</si>
  <si>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</si>
  <si>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</si>
  <si>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</si>
  <si>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</si>
  <si>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</si>
  <si>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</si>
  <si>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</si>
  <si>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</si>
  <si>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</si>
  <si>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</si>
  <si>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</si>
  <si>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</si>
  <si>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</si>
  <si>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</si>
  <si>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</si>
  <si>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</si>
  <si>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</si>
  <si>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</si>
  <si>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</si>
  <si>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</si>
  <si>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</si>
  <si>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</si>
  <si>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</si>
  <si>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</si>
  <si>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</si>
  <si>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</si>
  <si>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</si>
  <si>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</si>
  <si>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</si>
  <si>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</si>
  <si>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</si>
  <si>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</si>
  <si>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</si>
  <si>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</si>
  <si>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</si>
  <si>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</si>
  <si>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</si>
  <si>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</si>
  <si>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</si>
  <si>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</si>
  <si>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</si>
  <si>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</si>
  <si>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</si>
  <si>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</si>
  <si>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</si>
  <si>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</si>
  <si>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</si>
  <si>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</si>
  <si>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</si>
  <si>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</si>
  <si>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</si>
  <si>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</si>
  <si>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</si>
  <si>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</si>
  <si>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</si>
  <si>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</si>
  <si>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</si>
  <si>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</si>
  <si>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</si>
  <si>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</si>
  <si>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</si>
  <si>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</si>
  <si>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</si>
  <si>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</si>
  <si>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</si>
  <si>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</si>
  <si>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</si>
  <si>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</si>
  <si>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</si>
  <si>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</si>
  <si>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</si>
  <si>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</si>
  <si>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</si>
  <si>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</si>
  <si>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</si>
  <si>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</si>
  <si>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</si>
  <si>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</si>
  <si>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</si>
  <si>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</si>
  <si>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</si>
  <si>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</si>
  <si>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</si>
  <si>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</si>
  <si>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</si>
  <si>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</si>
  <si>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</si>
  <si>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</si>
  <si>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</si>
  <si>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</si>
  <si>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</si>
  <si>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</si>
  <si>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</si>
  <si>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</si>
  <si>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</si>
  <si>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</si>
  <si>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</si>
  <si>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</si>
  <si>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</si>
  <si>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</si>
  <si>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</si>
  <si>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</si>
  <si>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</si>
  <si>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</si>
  <si>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</si>
  <si>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</si>
  <si>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</si>
  <si>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</si>
  <si>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</si>
  <si>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</si>
  <si>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</si>
  <si>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</si>
  <si>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</si>
  <si>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</si>
  <si>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</si>
  <si>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</si>
  <si>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</si>
  <si>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</si>
  <si>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</si>
  <si>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</si>
  <si>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</si>
  <si>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</si>
  <si>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</si>
  <si>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</si>
  <si>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</si>
  <si>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</si>
  <si>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</si>
  <si>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</si>
  <si>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</si>
  <si>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</si>
  <si>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</si>
  <si>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</si>
  <si>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</si>
  <si>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</si>
  <si>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</si>
  <si>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</si>
  <si>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</si>
  <si>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</si>
  <si>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</si>
  <si>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</si>
  <si>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</si>
  <si>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</si>
  <si>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</si>
  <si>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</si>
  <si>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</si>
  <si>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</si>
  <si>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</si>
  <si>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</si>
  <si>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</si>
  <si>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</si>
  <si>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</si>
  <si>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</si>
  <si>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</si>
  <si>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</si>
  <si>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</si>
  <si>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</si>
  <si>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</si>
  <si>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</si>
  <si>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</si>
  <si>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</si>
  <si>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</si>
  <si>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</si>
  <si>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</si>
  <si>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</si>
  <si>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</si>
  <si>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</si>
  <si>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</si>
  <si>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</si>
  <si>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</si>
  <si>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</si>
  <si>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</si>
  <si>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</si>
  <si>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</si>
  <si>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</si>
  <si>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</si>
  <si>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</si>
  <si>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</si>
  <si>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</si>
  <si>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</si>
  <si>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</si>
  <si>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</si>
  <si>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</si>
  <si>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</si>
  <si>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</si>
  <si>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</si>
  <si>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</si>
  <si>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</si>
  <si>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</si>
  <si>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</si>
  <si>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</si>
  <si>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</si>
  <si>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</si>
  <si>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</si>
  <si>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</si>
  <si>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</si>
  <si>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</si>
  <si>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</si>
  <si>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</si>
  <si>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</si>
  <si>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</si>
  <si>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</si>
  <si>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</si>
  <si>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</si>
  <si>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</si>
  <si>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</si>
  <si>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</si>
  <si>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</si>
  <si>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</si>
  <si>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</si>
  <si>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</si>
  <si>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</si>
  <si>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</si>
  <si>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</si>
  <si>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</si>
  <si>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</si>
  <si>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</si>
  <si>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</si>
  <si>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</si>
  <si>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</si>
  <si>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</si>
  <si>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</si>
  <si>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</si>
  <si>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</si>
  <si>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</si>
  <si>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</si>
  <si>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</si>
  <si>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</si>
  <si>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</si>
  <si>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</si>
  <si>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</si>
  <si>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</si>
  <si>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</si>
  <si>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</si>
  <si>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</si>
  <si>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</si>
  <si>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</si>
  <si>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</si>
  <si>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</si>
  <si>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</si>
  <si>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</si>
  <si>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</si>
  <si>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</si>
  <si>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</si>
  <si>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</si>
  <si>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</si>
  <si>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</si>
  <si>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</si>
  <si>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</si>
  <si>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</si>
  <si>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</si>
  <si>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</si>
  <si>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</si>
  <si>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</si>
  <si>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</si>
  <si>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</si>
  <si>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</si>
  <si>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</si>
  <si>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</si>
  <si>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</si>
  <si>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</si>
  <si>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</si>
  <si>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</si>
  <si>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</si>
  <si>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</si>
  <si>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</si>
  <si>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</si>
  <si>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</si>
  <si>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</si>
  <si>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</si>
  <si>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</si>
  <si>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</si>
  <si>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</si>
  <si>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</si>
  <si>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</si>
  <si>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</si>
  <si>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</si>
  <si>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</si>
  <si>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</si>
  <si>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</si>
  <si>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</si>
  <si>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</si>
  <si>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</si>
  <si>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</si>
  <si>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</si>
  <si>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</si>
  <si>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</si>
  <si>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</si>
  <si>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</si>
  <si>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</si>
  <si>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</si>
  <si>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</si>
  <si>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</si>
  <si>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</si>
  <si>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</si>
  <si>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</si>
  <si>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</si>
  <si>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</si>
  <si>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</si>
  <si>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</si>
  <si>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</si>
  <si>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</si>
  <si>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</si>
  <si>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</si>
  <si>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</si>
  <si>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</si>
  <si>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</si>
  <si>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</si>
  <si>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</si>
  <si>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</si>
  <si>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</si>
  <si>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</si>
  <si>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</si>
  <si>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</si>
  <si>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</si>
  <si>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</si>
  <si>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</si>
  <si>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</si>
  <si>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</si>
  <si>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</si>
  <si>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</si>
  <si>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</si>
  <si>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</si>
  <si>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</si>
  <si>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</si>
  <si>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</si>
  <si>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</si>
  <si>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</si>
  <si>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</si>
  <si>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</si>
  <si>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</si>
  <si>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</si>
  <si>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</si>
  <si>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</si>
  <si>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</si>
  <si>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</si>
  <si>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</si>
  <si>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</si>
  <si>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</si>
  <si>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</si>
  <si>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</si>
  <si>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</si>
  <si>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</si>
  <si>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</si>
  <si>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</si>
  <si>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</si>
  <si>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</si>
  <si>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</si>
  <si>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</si>
  <si>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</si>
  <si>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</si>
  <si>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</si>
  <si>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</si>
  <si>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</si>
  <si>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</si>
  <si>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</si>
  <si>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</si>
  <si>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</si>
  <si>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</si>
  <si>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</si>
  <si>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</si>
  <si>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</si>
  <si>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</si>
  <si>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</si>
  <si>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</si>
  <si>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</si>
  <si>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</si>
  <si>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</si>
  <si>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</si>
  <si>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</si>
  <si>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</si>
  <si>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</si>
  <si>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</si>
  <si>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</si>
  <si>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</si>
  <si>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</si>
  <si>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</si>
  <si>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</si>
  <si>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</si>
  <si>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</si>
  <si>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</si>
  <si>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</si>
  <si>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</si>
  <si>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</si>
  <si>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</si>
  <si>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</si>
  <si>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</si>
  <si>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</si>
  <si>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</si>
  <si>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</si>
  <si>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</si>
  <si>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</si>
  <si>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</si>
  <si>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</si>
  <si>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</si>
  <si>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</si>
  <si>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</si>
  <si>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</si>
  <si>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</si>
  <si>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</si>
  <si>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</si>
  <si>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</si>
  <si>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</si>
  <si>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</si>
  <si>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</si>
  <si>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</si>
  <si>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</si>
  <si>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</si>
  <si>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</si>
  <si>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</si>
  <si>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</si>
  <si>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</si>
  <si>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</si>
  <si>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</si>
  <si>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</si>
  <si>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</si>
  <si>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</si>
  <si>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</si>
  <si>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</si>
  <si>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</si>
  <si>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</si>
  <si>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</si>
  <si>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</si>
  <si>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</si>
  <si>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</si>
  <si>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</si>
  <si>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</si>
  <si>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</si>
  <si>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</si>
  <si>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</si>
  <si>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</si>
  <si>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</si>
  <si>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</si>
  <si>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</si>
  <si>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</si>
  <si>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</si>
  <si>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</si>
  <si>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</si>
  <si>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</si>
  <si>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</si>
  <si>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</si>
  <si>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</si>
  <si>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</si>
  <si>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</si>
  <si>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</si>
  <si>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</si>
  <si>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</si>
  <si>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</si>
  <si>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</si>
  <si>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</si>
  <si>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</si>
  <si>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</si>
  <si>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</si>
  <si>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</si>
  <si>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</si>
  <si>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</si>
  <si>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</si>
  <si>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</si>
  <si>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</si>
  <si>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</si>
  <si>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</si>
  <si>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</si>
  <si>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</si>
  <si>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</si>
  <si>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</si>
  <si>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</si>
  <si>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</si>
  <si>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</si>
  <si>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</si>
  <si>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</si>
  <si>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</si>
  <si>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</si>
  <si>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</si>
  <si>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</si>
  <si>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</si>
  <si>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</si>
  <si>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</si>
  <si>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</si>
  <si>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</si>
  <si>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</si>
  <si>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</si>
  <si>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</si>
  <si>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</si>
  <si>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</si>
  <si>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</si>
  <si>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</si>
  <si>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</si>
  <si>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</si>
  <si>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</si>
  <si>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</si>
  <si>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</si>
  <si>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</si>
  <si>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</si>
  <si>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</si>
  <si>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</si>
  <si>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</si>
  <si>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</si>
  <si>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</si>
  <si>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</si>
  <si>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</si>
  <si>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</si>
  <si>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</si>
  <si>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</si>
  <si>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</si>
  <si>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</si>
  <si>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</si>
  <si>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</si>
  <si>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</si>
  <si>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</si>
  <si>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</si>
  <si>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</si>
  <si>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</si>
  <si>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</si>
  <si>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</si>
  <si>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</si>
  <si>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</si>
  <si>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</si>
  <si>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</si>
  <si>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</si>
  <si>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</si>
  <si>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</si>
  <si>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</si>
  <si>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</si>
  <si>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</si>
  <si>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</si>
  <si>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</si>
  <si>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</si>
  <si>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</si>
  <si>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</si>
  <si>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</si>
  <si>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</si>
  <si>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</si>
  <si>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</si>
  <si>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</si>
  <si>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</si>
  <si>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</si>
  <si>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</si>
  <si>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</si>
  <si>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</si>
  <si>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</si>
  <si>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</si>
  <si>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</si>
  <si>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</si>
  <si>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</si>
  <si>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</si>
  <si>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</si>
  <si>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</si>
  <si>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</si>
  <si>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</si>
  <si>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</si>
  <si>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</si>
  <si>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</si>
  <si>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</si>
  <si>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</si>
  <si>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</si>
  <si>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</si>
  <si>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</si>
  <si>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</si>
  <si>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</si>
  <si>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</si>
  <si>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</si>
  <si>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</si>
  <si>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</si>
  <si>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</si>
  <si>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</si>
  <si>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</si>
  <si>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</si>
  <si>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</si>
  <si>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</si>
  <si>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</si>
  <si>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</si>
  <si>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</si>
  <si>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</si>
  <si>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</si>
  <si>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</si>
  <si>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</si>
  <si>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</si>
  <si>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</si>
  <si>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</si>
  <si>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</si>
  <si>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</si>
  <si>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</si>
  <si>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</si>
  <si>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</si>
  <si>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</si>
  <si>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</si>
  <si>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</si>
  <si>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</si>
  <si>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</si>
  <si>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</si>
  <si>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</si>
  <si>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</si>
  <si>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</si>
  <si>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</si>
  <si>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</si>
  <si>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</si>
  <si>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</si>
  <si>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</si>
  <si>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</si>
  <si>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</si>
  <si>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</si>
  <si>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</si>
  <si>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</si>
  <si>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</si>
  <si>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</si>
  <si>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</si>
  <si>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</si>
  <si>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</si>
  <si>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</si>
  <si>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</si>
  <si>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</si>
  <si>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</si>
  <si>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</si>
  <si>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</si>
  <si>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</si>
  <si>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</si>
  <si>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</si>
  <si>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</si>
  <si>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</si>
  <si>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</si>
  <si>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</si>
  <si>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</si>
  <si>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</si>
  <si>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</si>
  <si>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</si>
  <si>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</si>
  <si>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</si>
  <si>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</si>
  <si>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</si>
  <si>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</si>
  <si>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</si>
  <si>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</si>
  <si>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</si>
  <si>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</si>
  <si>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</si>
  <si>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</si>
  <si>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</si>
  <si>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</si>
  <si>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</si>
  <si>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</si>
  <si>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</si>
  <si>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</si>
  <si>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</si>
  <si>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</si>
  <si>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</si>
  <si>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</si>
  <si>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</si>
  <si>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</si>
  <si>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</si>
  <si>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</si>
  <si>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</si>
  <si>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</si>
  <si>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</si>
  <si>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</si>
  <si>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</si>
  <si>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</si>
  <si>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</si>
  <si>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</si>
  <si>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</si>
  <si>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</si>
  <si>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</si>
  <si>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</si>
  <si>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</si>
  <si>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</si>
  <si>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</si>
  <si>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</si>
  <si>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</si>
  <si>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</si>
  <si>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</si>
  <si>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</si>
  <si>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</si>
  <si>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</si>
  <si>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</si>
  <si>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</si>
  <si>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</si>
  <si>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</si>
  <si>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</si>
  <si>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</si>
  <si>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</si>
  <si>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</si>
  <si>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</si>
  <si>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</si>
  <si>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</si>
  <si>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</si>
  <si>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</si>
  <si>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</si>
  <si>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</si>
  <si>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</si>
  <si>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</si>
  <si>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</si>
  <si>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</si>
  <si>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</si>
  <si>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</si>
  <si>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</si>
  <si>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</si>
  <si>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</si>
  <si>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</si>
  <si>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</si>
  <si>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</si>
  <si>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</si>
  <si>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</si>
  <si>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</si>
  <si>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</si>
  <si>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</si>
  <si>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</si>
  <si>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</si>
  <si>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</si>
  <si>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</si>
  <si>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</si>
  <si>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</si>
  <si>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</si>
  <si>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</si>
  <si>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</si>
  <si>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</si>
  <si>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</si>
  <si>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</si>
  <si>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</si>
  <si>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</si>
  <si>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</si>
  <si>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</si>
  <si>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</si>
  <si>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</si>
  <si>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</si>
  <si>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</si>
  <si>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</si>
  <si>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</si>
  <si>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</si>
  <si>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</si>
  <si>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</si>
  <si>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</si>
  <si>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</si>
  <si>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</si>
  <si>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</si>
  <si>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</si>
  <si>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</si>
  <si>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</si>
  <si>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</si>
  <si>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</si>
  <si>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</si>
  <si>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</si>
  <si>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</si>
  <si>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</si>
  <si>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</si>
  <si>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</si>
  <si>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</si>
  <si>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</si>
  <si>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</si>
  <si>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</si>
  <si>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</si>
  <si>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</si>
  <si>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</si>
  <si>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</si>
  <si>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</si>
  <si>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</si>
  <si>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</si>
  <si>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</si>
  <si>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</si>
  <si>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</si>
  <si>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</si>
  <si>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</si>
  <si>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</si>
  <si>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</si>
  <si>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</si>
  <si>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</si>
  <si>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</si>
  <si>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</si>
  <si>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</si>
  <si>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</si>
  <si>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</si>
  <si>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</si>
  <si>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</si>
  <si>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</si>
  <si>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</si>
  <si>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</si>
  <si>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</si>
  <si>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</si>
  <si>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</si>
  <si>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</si>
  <si>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</si>
  <si>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</si>
  <si>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</si>
  <si>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</si>
  <si>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</si>
  <si>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</si>
  <si>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</si>
  <si>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</si>
  <si>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</si>
  <si>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</si>
  <si>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</si>
  <si>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</si>
  <si>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</si>
  <si>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</si>
  <si>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</si>
  <si>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</si>
  <si>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</si>
  <si>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</si>
  <si>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</si>
  <si>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</si>
  <si>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</si>
  <si>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</si>
  <si>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</si>
  <si>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</si>
  <si>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</si>
  <si>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</si>
  <si>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</si>
  <si>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</si>
  <si>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</si>
  <si>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</si>
  <si>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</si>
  <si>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</si>
  <si>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</si>
  <si>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</si>
  <si>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</si>
  <si>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</si>
  <si>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</si>
  <si>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</si>
  <si>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</si>
  <si>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</si>
  <si>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</si>
  <si>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</si>
  <si>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</si>
  <si>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</si>
  <si>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</si>
  <si>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</si>
  <si>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</si>
  <si>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</si>
  <si>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</si>
  <si>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</si>
  <si>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</si>
  <si>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</si>
  <si>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</si>
  <si>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</si>
  <si>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</si>
  <si>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</si>
  <si>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</si>
  <si>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</si>
  <si>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</si>
  <si>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</si>
  <si>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</si>
  <si>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</si>
  <si>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</si>
  <si>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</si>
  <si>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</si>
  <si>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</si>
  <si>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</si>
  <si>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</si>
  <si>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</si>
  <si>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</si>
  <si>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</si>
  <si>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</si>
  <si>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</si>
  <si>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</si>
  <si>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</si>
  <si>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</si>
  <si>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</si>
  <si>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</si>
  <si>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</si>
  <si>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</si>
  <si>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</si>
  <si>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</si>
  <si>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</si>
  <si>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</si>
  <si>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</si>
  <si>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</si>
  <si>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</si>
  <si>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</si>
  <si>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</si>
  <si>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</si>
  <si>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</si>
  <si>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</si>
  <si>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</si>
  <si>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</si>
  <si>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</si>
  <si>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</si>
  <si>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</si>
  <si>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</si>
  <si>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</si>
  <si>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</si>
  <si>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</si>
  <si>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</si>
  <si>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</si>
  <si>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</si>
  <si>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</si>
  <si>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</si>
  <si>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</si>
  <si>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</si>
  <si>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</si>
  <si>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</si>
  <si>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</si>
  <si>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</si>
  <si>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</si>
  <si>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</si>
  <si>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</si>
  <si>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</si>
  <si>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</si>
  <si>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</si>
  <si>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</si>
  <si>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</si>
  <si>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</si>
  <si>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</si>
  <si>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</si>
  <si>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</si>
  <si>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</si>
  <si>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</si>
  <si>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</si>
  <si>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</si>
  <si>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</si>
  <si>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</si>
  <si>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</si>
  <si>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</si>
  <si>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</si>
  <si>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</si>
  <si>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</si>
  <si>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</si>
  <si>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</si>
  <si>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</si>
  <si>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</si>
  <si>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</si>
  <si>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</si>
  <si>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</si>
  <si>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</si>
  <si>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</si>
  <si>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</si>
  <si>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</si>
  <si>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</si>
  <si>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</si>
  <si>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</si>
  <si>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</si>
  <si>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</si>
  <si>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</si>
  <si>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</si>
  <si>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</si>
  <si>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</si>
  <si>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</si>
  <si>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</si>
  <si>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</si>
  <si>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</si>
  <si>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</si>
  <si>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</si>
  <si>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</si>
  <si>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</si>
  <si>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</si>
  <si>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</si>
  <si>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</si>
  <si>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</si>
  <si>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</si>
  <si>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</si>
  <si>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</si>
  <si>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</si>
  <si>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</si>
  <si>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</si>
  <si>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</si>
  <si>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</si>
  <si>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</si>
  <si>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</si>
  <si>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</si>
  <si>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</si>
  <si>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</si>
  <si>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</si>
  <si>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</si>
  <si>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</si>
  <si>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</si>
  <si>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</si>
  <si>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</si>
  <si>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</si>
  <si>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</si>
  <si>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</si>
  <si>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</si>
  <si>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</si>
  <si>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</si>
  <si>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</si>
  <si>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</si>
  <si>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</si>
  <si>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</si>
  <si>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</si>
  <si>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</si>
  <si>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</si>
  <si>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</si>
  <si>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</si>
  <si>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</si>
  <si>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</si>
  <si>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</si>
  <si>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</si>
  <si>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</si>
  <si>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</si>
  <si>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</si>
  <si>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</si>
  <si>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</si>
  <si>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</si>
  <si>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</si>
  <si>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</si>
  <si>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</si>
  <si>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</si>
  <si>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</si>
  <si>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</si>
  <si>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</si>
  <si>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</si>
  <si>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</si>
  <si>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</si>
  <si>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</si>
  <si>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</si>
  <si>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</si>
  <si>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</si>
  <si>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</si>
  <si>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</si>
  <si>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</si>
  <si>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</si>
  <si>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</si>
  <si>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</si>
  <si>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</si>
  <si>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</si>
  <si>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</si>
  <si>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</si>
  <si>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</si>
  <si>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</si>
  <si>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</si>
  <si>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</si>
  <si>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</si>
  <si>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</si>
  <si>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</si>
  <si>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</si>
  <si>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</si>
  <si>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</si>
  <si>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</si>
  <si>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</si>
  <si>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</si>
  <si>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</si>
  <si>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</si>
  <si>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</si>
  <si>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</si>
  <si>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</si>
  <si>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</si>
  <si>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</si>
  <si>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</si>
  <si>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</si>
  <si>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</si>
  <si>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</si>
  <si>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</si>
  <si>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</si>
  <si>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</si>
  <si>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</si>
  <si>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</si>
  <si>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</si>
  <si>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</si>
  <si>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</si>
  <si>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</si>
  <si>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</si>
  <si>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</si>
  <si>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</si>
  <si>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</si>
  <si>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</si>
  <si>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</si>
  <si>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</si>
  <si>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</si>
  <si>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</si>
  <si>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</si>
  <si>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</si>
  <si>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</si>
  <si>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</si>
  <si>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</si>
  <si>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</si>
  <si>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</si>
  <si>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</si>
  <si>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</si>
  <si>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</si>
  <si>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</si>
  <si>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</si>
  <si>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</si>
  <si>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</si>
  <si>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</si>
  <si>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</si>
  <si>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</si>
  <si>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</si>
  <si>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</si>
  <si>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</si>
  <si>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</si>
  <si>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</si>
  <si>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</si>
  <si>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</si>
  <si>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</si>
  <si>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</si>
  <si>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</si>
  <si>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</si>
  <si>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</si>
  <si>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</si>
  <si>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</si>
  <si>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</si>
  <si>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</si>
  <si>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</si>
  <si>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</si>
  <si>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</si>
  <si>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</si>
  <si>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</si>
  <si>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</si>
  <si>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</si>
  <si>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</si>
  <si>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</si>
  <si>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</si>
  <si>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</si>
  <si>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</si>
  <si>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</si>
  <si>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</si>
  <si>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</si>
  <si>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</si>
  <si>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</si>
  <si>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</si>
  <si>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</si>
  <si>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</si>
  <si>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</si>
  <si>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</si>
  <si>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</si>
  <si>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</si>
  <si>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</si>
  <si>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</si>
  <si>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</si>
  <si>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</si>
  <si>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</si>
  <si>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</si>
  <si>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</si>
  <si>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</si>
  <si>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</si>
  <si>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</si>
  <si>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</si>
  <si>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</si>
  <si>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</si>
  <si>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</si>
  <si>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</si>
  <si>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</si>
  <si>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</si>
  <si>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</si>
  <si>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</si>
  <si>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</si>
  <si>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</si>
  <si>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</si>
  <si>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</si>
  <si>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</si>
  <si>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</si>
  <si>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</si>
  <si>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</si>
  <si>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</si>
  <si>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</si>
  <si>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</si>
  <si>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</si>
  <si>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</si>
  <si>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</si>
  <si>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</si>
  <si>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</si>
  <si>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</si>
  <si>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</si>
  <si>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</si>
  <si>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</si>
  <si>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</si>
  <si>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</si>
  <si>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</si>
  <si>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</si>
  <si>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</si>
  <si>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</si>
  <si>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</si>
  <si>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</si>
  <si>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</si>
  <si>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</si>
  <si>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</si>
  <si>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</si>
  <si>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</si>
  <si>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</si>
  <si>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</si>
  <si>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</si>
  <si>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</si>
  <si>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</si>
  <si>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</si>
  <si>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</si>
  <si>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</si>
  <si>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</si>
  <si>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</si>
  <si>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</si>
  <si>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</si>
  <si>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</si>
  <si>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</si>
  <si>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</si>
  <si>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</si>
  <si>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</si>
  <si>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</si>
  <si>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</si>
  <si>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</si>
  <si>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</si>
  <si>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</si>
  <si>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</si>
  <si>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</si>
  <si>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</si>
  <si>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</si>
  <si>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</si>
  <si>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</si>
  <si>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</si>
  <si>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</si>
  <si>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</si>
  <si>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</si>
  <si>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</si>
  <si>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</si>
  <si>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</si>
  <si>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</si>
  <si>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</si>
  <si>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</si>
  <si>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</si>
  <si>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</si>
  <si>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</si>
  <si>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</si>
  <si>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</si>
  <si>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</si>
  <si>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</si>
  <si>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</si>
  <si>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</si>
  <si>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</si>
  <si>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</si>
  <si>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</si>
  <si>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</si>
  <si>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</si>
  <si>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</si>
  <si>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</si>
  <si>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</si>
  <si>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</si>
  <si>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</si>
  <si>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</si>
  <si>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</si>
  <si>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</si>
  <si>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</si>
  <si>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</si>
  <si>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</si>
  <si>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</si>
  <si>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</si>
  <si>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</si>
  <si>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</si>
  <si>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</si>
  <si>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</si>
  <si>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</si>
  <si>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</si>
  <si>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</si>
  <si>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</si>
  <si>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</si>
  <si>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</si>
  <si>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</si>
  <si>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</si>
  <si>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</si>
  <si>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</si>
  <si>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</si>
  <si>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</si>
  <si>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</si>
  <si>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</si>
  <si>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</si>
  <si>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</si>
  <si>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</si>
  <si>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</si>
  <si>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</si>
  <si>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</si>
  <si>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</si>
  <si>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</si>
  <si>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</si>
  <si>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</si>
  <si>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</si>
  <si>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</si>
  <si>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</si>
  <si>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</si>
  <si>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</si>
  <si>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</si>
  <si>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</si>
  <si>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</si>
  <si>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</si>
  <si>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</si>
  <si>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</si>
  <si>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</si>
  <si>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</si>
  <si>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</si>
  <si>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</si>
  <si>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</si>
  <si>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</si>
  <si>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</si>
  <si>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</si>
  <si>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</si>
  <si>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</si>
  <si>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</si>
  <si>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</si>
  <si>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</si>
  <si>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</si>
  <si>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</si>
  <si>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</si>
  <si>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</si>
  <si>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</si>
  <si>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</si>
  <si>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</si>
  <si>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</si>
  <si>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</si>
  <si>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</si>
  <si>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</si>
  <si>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</si>
  <si>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</si>
  <si>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</si>
  <si>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</si>
  <si>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</si>
  <si>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</si>
  <si>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</si>
  <si>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</si>
  <si>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</si>
  <si>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</si>
  <si>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</si>
  <si>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</si>
  <si>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</si>
  <si>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</si>
  <si>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</si>
  <si>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</si>
  <si>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</si>
  <si>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</si>
  <si>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</si>
  <si>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</si>
  <si>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</si>
  <si>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</si>
  <si>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</si>
  <si>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</si>
  <si>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</si>
  <si>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</si>
  <si>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</si>
  <si>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</si>
  <si>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</si>
  <si>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</si>
  <si>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</si>
  <si>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</si>
  <si>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</si>
  <si>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</si>
  <si>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</si>
  <si>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</si>
  <si>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</si>
  <si>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</si>
  <si>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</si>
  <si>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</si>
  <si>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</si>
  <si>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</si>
  <si>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</si>
  <si>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</si>
  <si>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</si>
  <si>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</si>
  <si>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</si>
  <si>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</si>
  <si>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</si>
  <si>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</si>
  <si>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</si>
  <si>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</si>
  <si>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</si>
  <si>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</si>
  <si>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</si>
  <si>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</si>
  <si>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</si>
  <si>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</si>
  <si>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</si>
  <si>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</si>
  <si>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</si>
  <si>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</si>
  <si>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</si>
  <si>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</si>
  <si>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</si>
  <si>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</si>
  <si>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</si>
  <si>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</si>
  <si>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</si>
  <si>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</si>
  <si>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</si>
  <si>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</si>
  <si>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</si>
  <si>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</si>
  <si>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</si>
  <si>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</si>
  <si>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</si>
  <si>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</si>
  <si>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</si>
  <si>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</si>
  <si>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</si>
  <si>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</si>
  <si>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</si>
  <si>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</si>
  <si>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</si>
  <si>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</si>
  <si>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</si>
  <si>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</si>
  <si>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</si>
  <si>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</si>
  <si>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</si>
  <si>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</si>
  <si>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</si>
  <si>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</si>
  <si>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</si>
  <si>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</si>
  <si>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</si>
  <si>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</si>
  <si>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</si>
  <si>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</si>
  <si>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</si>
  <si>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</si>
  <si>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</si>
  <si>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</si>
  <si>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</si>
  <si>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</si>
  <si>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</si>
  <si>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</si>
  <si>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</si>
  <si>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</si>
  <si>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</si>
  <si>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</si>
  <si>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</si>
  <si>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</si>
  <si>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</si>
  <si>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</si>
  <si>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</si>
  <si>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</si>
  <si>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</si>
  <si>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</si>
  <si>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</si>
  <si>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</si>
  <si>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</si>
  <si>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</si>
  <si>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</si>
  <si>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</si>
  <si>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</si>
  <si>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</si>
  <si>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</si>
  <si>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</si>
  <si>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</si>
  <si>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</si>
  <si>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</si>
  <si>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</si>
  <si>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</si>
  <si>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</si>
  <si>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</si>
  <si>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</si>
  <si>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</si>
  <si>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</si>
  <si>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</si>
  <si>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</si>
  <si>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</si>
  <si>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</si>
  <si>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</si>
  <si>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</si>
  <si>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</si>
  <si>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</si>
  <si>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</si>
  <si>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</si>
  <si>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</si>
  <si>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</si>
  <si>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</si>
  <si>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</si>
  <si>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</si>
  <si>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</si>
  <si>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</si>
  <si>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</si>
  <si>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</si>
  <si>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</si>
  <si>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</si>
  <si>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</si>
  <si>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</si>
  <si>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</si>
  <si>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</si>
  <si>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</si>
  <si>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</si>
  <si>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</si>
  <si>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</si>
  <si>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</si>
  <si>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</si>
  <si>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</si>
  <si>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</si>
  <si>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</si>
  <si>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</si>
  <si>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</si>
  <si>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</si>
  <si>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</si>
  <si>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</si>
  <si>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</si>
  <si>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</si>
  <si>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</si>
  <si>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</si>
  <si>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</si>
  <si>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</si>
  <si>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</si>
  <si>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</si>
  <si>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</si>
  <si>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</si>
  <si>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</si>
  <si>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</si>
  <si>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</si>
  <si>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</si>
  <si>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</si>
  <si>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</si>
  <si>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</si>
  <si>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</si>
  <si>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</si>
  <si>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</si>
  <si>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</si>
  <si>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</si>
  <si>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</si>
  <si>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</si>
  <si>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</si>
  <si>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</si>
  <si>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</si>
  <si>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</si>
  <si>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</si>
  <si>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</si>
  <si>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</si>
  <si>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</si>
  <si>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</si>
  <si>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</si>
  <si>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</si>
  <si>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</si>
  <si>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</si>
  <si>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</si>
  <si>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</si>
  <si>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</si>
  <si>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</si>
  <si>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</si>
  <si>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</si>
  <si>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</si>
  <si>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</si>
  <si>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</si>
  <si>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</si>
  <si>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</si>
  <si>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</si>
  <si>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</si>
  <si>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</si>
  <si>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</si>
  <si>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</si>
  <si>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</si>
  <si>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</si>
  <si>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</si>
  <si>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</si>
  <si>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</si>
  <si>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</si>
  <si>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</si>
  <si>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</si>
  <si>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</si>
  <si>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</si>
  <si>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</si>
  <si>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</si>
  <si>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</si>
  <si>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</si>
  <si>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</si>
  <si>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</si>
  <si>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</si>
  <si>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</si>
  <si>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</si>
  <si>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</si>
  <si>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</si>
  <si>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</si>
  <si>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</si>
  <si>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</si>
  <si>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</si>
  <si>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</si>
  <si>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</si>
  <si>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</si>
  <si>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</si>
  <si>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</si>
  <si>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</si>
  <si>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</si>
  <si>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</si>
  <si>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</si>
  <si>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</si>
  <si>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</si>
  <si>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</si>
  <si>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</si>
  <si>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</si>
  <si>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</si>
  <si>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</si>
  <si>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</si>
  <si>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</si>
  <si>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</si>
  <si>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</si>
  <si>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</si>
  <si>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</si>
  <si>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</si>
  <si>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</si>
  <si>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</si>
  <si>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</si>
  <si>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</si>
  <si>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</si>
  <si>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</si>
  <si>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</si>
  <si>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</si>
  <si>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</si>
  <si>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</si>
  <si>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</si>
  <si>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</si>
  <si>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</si>
  <si>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</si>
  <si>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</si>
  <si>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</si>
  <si>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</si>
  <si>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</si>
  <si>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</si>
  <si>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</si>
  <si>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</si>
  <si>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</si>
  <si>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</si>
  <si>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</si>
  <si>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</si>
  <si>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</si>
  <si>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</si>
  <si>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</si>
  <si>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</si>
  <si>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</si>
  <si>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</si>
  <si>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</si>
  <si>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</si>
  <si>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</si>
  <si>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</si>
  <si>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</si>
  <si>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</si>
  <si>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</si>
  <si>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</si>
  <si>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</si>
  <si>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</si>
  <si>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</si>
  <si>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</si>
  <si>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</si>
  <si>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</si>
  <si>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</si>
  <si>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</si>
  <si>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</si>
  <si>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</si>
  <si>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</si>
  <si>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</si>
  <si>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</si>
  <si>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</si>
  <si>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</si>
  <si>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</si>
  <si>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</si>
  <si>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</si>
  <si>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</si>
  <si>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</si>
  <si>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</si>
  <si>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</si>
  <si>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</si>
  <si>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</si>
  <si>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</si>
  <si>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</si>
  <si>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</si>
  <si>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</si>
  <si>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</si>
  <si>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</si>
  <si>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</si>
  <si>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</si>
  <si>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</si>
  <si>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</si>
  <si>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</si>
  <si>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</si>
  <si>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</si>
  <si>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</si>
  <si>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</si>
  <si>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</si>
  <si>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</si>
  <si>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</si>
  <si>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</si>
  <si>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</si>
  <si>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</si>
  <si>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</si>
  <si>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</si>
  <si>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</si>
  <si>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</si>
  <si>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</si>
  <si>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</si>
  <si>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</si>
  <si>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</si>
  <si>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</si>
  <si>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</si>
  <si>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</si>
  <si>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</si>
  <si>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</si>
  <si>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</si>
  <si>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</si>
  <si>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</si>
  <si>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</si>
  <si>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</si>
  <si>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</si>
  <si>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</si>
  <si>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</si>
  <si>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</si>
  <si>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</si>
  <si>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</si>
  <si>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</si>
  <si>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</si>
  <si>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</si>
  <si>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</si>
  <si>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</si>
  <si>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</si>
  <si>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</si>
  <si>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</si>
  <si>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</si>
  <si>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</si>
  <si>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</si>
  <si>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</si>
  <si>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</si>
  <si>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</si>
  <si>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</si>
  <si>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</si>
  <si>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</si>
  <si>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</si>
  <si>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</si>
  <si>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</si>
  <si>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</si>
  <si>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</si>
  <si>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</si>
  <si>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</si>
  <si>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</si>
  <si>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</si>
  <si>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</si>
  <si>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</si>
  <si>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</si>
  <si>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</si>
  <si>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</si>
  <si>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</si>
  <si>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</si>
  <si>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</si>
  <si>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</si>
  <si>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</si>
  <si>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</si>
  <si>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</si>
  <si>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</si>
  <si>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</si>
  <si>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</si>
  <si>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</si>
  <si>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</si>
  <si>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</si>
  <si>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</si>
  <si>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</si>
  <si>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</si>
  <si>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</si>
  <si>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</si>
  <si>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</si>
  <si>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</si>
  <si>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</si>
  <si>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</si>
  <si>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</si>
  <si>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</si>
  <si>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</si>
  <si>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</si>
  <si>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</si>
  <si>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</si>
  <si>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</si>
  <si>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</si>
  <si>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</si>
  <si>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</si>
  <si>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</si>
  <si>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</si>
  <si>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</si>
  <si>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</si>
  <si>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</si>
  <si>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</si>
  <si>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</si>
  <si>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</si>
  <si>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</si>
  <si>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</si>
  <si>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</si>
  <si>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</si>
  <si>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</si>
  <si>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</si>
  <si>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</si>
  <si>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</si>
  <si>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</si>
  <si>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</si>
  <si>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</si>
  <si>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</si>
  <si>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</si>
  <si>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</si>
  <si>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</si>
  <si>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</si>
  <si>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</si>
  <si>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</si>
  <si>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</si>
  <si>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</si>
  <si>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</si>
  <si>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</si>
  <si>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</si>
  <si>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</si>
  <si>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</si>
  <si>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</si>
  <si>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</si>
  <si>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</si>
  <si>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</si>
  <si>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</si>
  <si>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</si>
  <si>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</si>
  <si>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</si>
  <si>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</si>
  <si>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</si>
  <si>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</si>
  <si>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</si>
  <si>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</si>
  <si>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</si>
  <si>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</si>
  <si>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</si>
  <si>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</si>
  <si>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</si>
  <si>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</si>
  <si>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</si>
  <si>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</si>
  <si>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</si>
  <si>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</si>
  <si>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</si>
  <si>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</si>
  <si>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</si>
  <si>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</si>
  <si>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</si>
  <si>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</si>
  <si>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</si>
  <si>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</si>
  <si>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</si>
  <si>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</si>
  <si>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</si>
  <si>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</si>
  <si>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</si>
  <si>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</si>
  <si>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</si>
  <si>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</si>
  <si>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</si>
  <si>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</si>
  <si>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</si>
  <si>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</si>
  <si>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</si>
  <si>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</si>
  <si>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</si>
  <si>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</si>
  <si>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</si>
  <si>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</si>
  <si>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</si>
  <si>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</si>
  <si>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</si>
  <si>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</si>
  <si>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</si>
  <si>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</si>
  <si>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</si>
  <si>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</si>
  <si>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</si>
  <si>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</si>
  <si>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</si>
  <si>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</si>
  <si>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</si>
  <si>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</si>
  <si>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</si>
  <si>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</si>
  <si>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</si>
  <si>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</si>
  <si>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</si>
  <si>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</si>
  <si>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</si>
  <si>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</si>
  <si>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</si>
  <si>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</si>
  <si>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</si>
  <si>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</si>
  <si>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</si>
  <si>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</si>
  <si>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</si>
  <si>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</si>
  <si>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</si>
  <si>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</si>
  <si>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</si>
  <si>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</si>
  <si>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</si>
  <si>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</si>
  <si>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</si>
  <si>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</si>
  <si>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</si>
  <si>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</si>
  <si>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</si>
  <si>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</si>
  <si>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</si>
  <si>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</si>
  <si>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</si>
  <si>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</si>
  <si>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</si>
  <si>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</si>
  <si>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</si>
  <si>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</si>
  <si>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</si>
  <si>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</si>
  <si>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</si>
  <si>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</si>
  <si>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</si>
  <si>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</si>
  <si>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</si>
  <si>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</si>
  <si>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</si>
  <si>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</si>
  <si>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</si>
  <si>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</si>
  <si>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</si>
  <si>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</si>
  <si>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</si>
  <si>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</si>
  <si>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</si>
  <si>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</si>
  <si>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</si>
  <si>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</si>
  <si>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</si>
  <si>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</si>
  <si>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</si>
  <si>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</si>
  <si>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</si>
  <si>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</si>
  <si>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</si>
  <si>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</si>
  <si>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</si>
  <si>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</si>
  <si>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</si>
  <si>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</si>
  <si>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</si>
  <si>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</si>
  <si>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</si>
  <si>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</si>
  <si>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</si>
  <si>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</si>
  <si>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</si>
  <si>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</si>
  <si>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</si>
  <si>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</si>
  <si>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</si>
  <si>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</si>
  <si>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</si>
  <si>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</si>
  <si>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</si>
  <si>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</si>
  <si>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</si>
  <si>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</si>
  <si>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</si>
  <si>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</si>
  <si>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</si>
  <si>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</si>
  <si>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</si>
  <si>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</si>
  <si>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</si>
  <si>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</si>
  <si>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</si>
  <si>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</si>
  <si>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</si>
  <si>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</si>
  <si>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</si>
  <si>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</si>
  <si>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</si>
  <si>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</si>
  <si>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</si>
  <si>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</si>
  <si>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</si>
  <si>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</si>
  <si>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</si>
  <si>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</si>
  <si>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</si>
  <si>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</si>
  <si>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</si>
  <si>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</si>
  <si>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</si>
  <si>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</si>
  <si>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</si>
  <si>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</si>
  <si>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</si>
  <si>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</si>
  <si>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</si>
  <si>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</si>
  <si>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</si>
  <si>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</si>
  <si>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</si>
  <si>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</si>
  <si>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</si>
  <si>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</si>
  <si>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</si>
  <si>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</si>
  <si>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</si>
  <si>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</si>
  <si>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</si>
  <si>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</si>
  <si>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</si>
  <si>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</si>
  <si>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</si>
  <si>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</si>
  <si>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</si>
  <si>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</si>
  <si>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</si>
  <si>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</si>
  <si>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</si>
  <si>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</si>
  <si>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</si>
  <si>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</si>
  <si>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</si>
  <si>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</si>
  <si>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</si>
  <si>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</si>
  <si>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</si>
  <si>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</si>
  <si>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</si>
  <si>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</si>
  <si>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</si>
  <si>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</si>
  <si>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</si>
  <si>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</si>
  <si>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</si>
  <si>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</si>
  <si>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</si>
  <si>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</si>
  <si>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</si>
  <si>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</si>
  <si>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</si>
  <si>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</si>
  <si>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</si>
  <si>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</si>
  <si>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</si>
  <si>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</si>
  <si>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</si>
  <si>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</si>
  <si>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</si>
  <si>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</si>
  <si>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</si>
  <si>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</si>
  <si>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</si>
  <si>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</si>
  <si>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</si>
  <si>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</si>
  <si>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</si>
  <si>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</si>
  <si>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</si>
  <si>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</si>
  <si>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</si>
  <si>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</si>
  <si>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</si>
  <si>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</si>
  <si>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</si>
  <si>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</si>
  <si>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</si>
  <si>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</si>
  <si>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</si>
  <si>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</si>
  <si>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</si>
  <si>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</si>
  <si>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</si>
  <si>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</si>
  <si>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</si>
  <si>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</si>
  <si>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</si>
  <si>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</si>
  <si>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</si>
  <si>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</si>
  <si>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</si>
  <si>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</si>
  <si>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</si>
  <si>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</si>
  <si>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</si>
  <si>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</si>
  <si>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</si>
  <si>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</si>
  <si>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</si>
  <si>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</si>
  <si>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</si>
  <si>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</si>
  <si>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</si>
  <si>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</si>
  <si>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</si>
  <si>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</si>
  <si>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</si>
  <si>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</si>
  <si>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</si>
  <si>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</si>
  <si>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</si>
  <si>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</si>
  <si>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</si>
  <si>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</si>
  <si>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</si>
  <si>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</si>
  <si>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</si>
  <si>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</si>
  <si>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</si>
  <si>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</si>
  <si>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</si>
  <si>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</si>
  <si>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</si>
  <si>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</si>
  <si>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</si>
  <si>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</si>
  <si>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</si>
  <si>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</si>
  <si>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</si>
  <si>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</si>
  <si>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</si>
  <si>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</si>
  <si>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</si>
  <si>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</si>
  <si>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</si>
  <si>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</si>
  <si>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</si>
  <si>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</si>
  <si>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</si>
  <si>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</si>
  <si>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</si>
  <si>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</si>
  <si>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</si>
  <si>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</si>
  <si>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</si>
  <si>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</si>
  <si>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</si>
  <si>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</si>
  <si>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</si>
  <si>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</si>
  <si>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</si>
  <si>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</si>
  <si>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</si>
  <si>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</si>
  <si>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</si>
  <si>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</si>
  <si>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</si>
  <si>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</si>
  <si>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</si>
  <si>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</si>
  <si>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</si>
  <si>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</si>
  <si>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</si>
  <si>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</si>
  <si>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</si>
  <si>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</si>
  <si>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</si>
  <si>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</si>
  <si>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</si>
  <si>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</si>
  <si>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</si>
  <si>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</si>
  <si>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</si>
  <si>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</si>
  <si>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</si>
  <si>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</si>
  <si>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</si>
  <si>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</si>
  <si>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</si>
  <si>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</si>
  <si>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</si>
  <si>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</si>
  <si>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</si>
  <si>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</si>
  <si>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</si>
  <si>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</si>
  <si>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</si>
  <si>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</si>
  <si>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</si>
  <si>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</si>
  <si>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</si>
  <si>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</si>
  <si>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</si>
  <si>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</si>
  <si>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</si>
  <si>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</si>
  <si>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</si>
  <si>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</si>
  <si>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</si>
  <si>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</si>
  <si>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</si>
  <si>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</si>
  <si>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</si>
  <si>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</si>
  <si>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</si>
  <si>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</si>
  <si>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</si>
  <si>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</si>
  <si>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</si>
  <si>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</si>
  <si>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</si>
  <si>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</si>
  <si>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</si>
  <si>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</si>
  <si>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</si>
  <si>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</si>
  <si>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</si>
  <si>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</si>
  <si>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</si>
  <si>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</si>
  <si>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</si>
  <si>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</si>
  <si>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</si>
  <si>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</si>
  <si>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</si>
  <si>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</si>
  <si>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</si>
  <si>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</si>
  <si>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</si>
  <si>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</si>
  <si>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</si>
  <si>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</si>
  <si>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</si>
  <si>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</si>
  <si>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</si>
  <si>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</si>
  <si>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</si>
  <si>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</si>
  <si>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</si>
  <si>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</si>
  <si>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</si>
  <si>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</si>
  <si>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</si>
  <si>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</si>
  <si>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</si>
  <si>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</si>
  <si>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</si>
  <si>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</si>
  <si>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</si>
  <si>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</si>
  <si>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</si>
  <si>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</si>
  <si>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</si>
  <si>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</si>
  <si>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</si>
  <si>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</si>
  <si>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</si>
  <si>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</si>
  <si>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</si>
  <si>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</si>
  <si>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</si>
  <si>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</si>
  <si>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</si>
  <si>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</si>
  <si>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</si>
  <si>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</si>
  <si>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</si>
  <si>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</si>
  <si>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</si>
  <si>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</si>
  <si>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</si>
  <si>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</si>
  <si>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</si>
  <si>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</si>
  <si>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</si>
  <si>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</si>
  <si>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</si>
  <si>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</si>
  <si>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</si>
  <si>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</si>
  <si>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</si>
  <si>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</si>
  <si>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</si>
  <si>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</si>
  <si>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</si>
  <si>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</si>
  <si>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</si>
  <si>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</si>
  <si>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</si>
  <si>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</si>
  <si>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</si>
  <si>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</si>
  <si>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</si>
  <si>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</si>
  <si>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</si>
  <si>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</si>
  <si>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</si>
  <si>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</si>
  <si>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</si>
  <si>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</si>
  <si>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</si>
  <si>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</si>
  <si>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</si>
  <si>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</si>
  <si>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</si>
  <si>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</si>
  <si>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</si>
  <si>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</si>
  <si>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</si>
  <si>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</si>
  <si>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</si>
  <si>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</si>
  <si>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</si>
  <si>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</si>
  <si>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</si>
  <si>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</si>
  <si>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</si>
  <si>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</si>
  <si>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</si>
  <si>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</si>
  <si>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</si>
  <si>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</si>
  <si>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</si>
  <si>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</si>
  <si>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</si>
  <si>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</si>
  <si>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</si>
  <si>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</si>
  <si>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</si>
  <si>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</si>
  <si>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</si>
  <si>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</si>
  <si>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</si>
  <si>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</si>
  <si>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</si>
  <si>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</si>
  <si>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</si>
  <si>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</si>
  <si>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</si>
  <si>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</si>
  <si>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</si>
  <si>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</si>
  <si>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</si>
  <si>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</si>
  <si>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</si>
  <si>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</si>
  <si>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</si>
  <si>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</si>
  <si>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</si>
  <si>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</si>
  <si>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</si>
  <si>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</si>
  <si>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</si>
  <si>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</si>
  <si>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</si>
  <si>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</si>
  <si>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</si>
  <si>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</si>
  <si>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</si>
  <si>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</si>
  <si>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</si>
  <si>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</si>
  <si>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</si>
  <si>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</si>
  <si>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</si>
  <si>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</si>
  <si>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</si>
  <si>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</si>
  <si>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</si>
  <si>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</si>
  <si>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</si>
  <si>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</si>
  <si>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</si>
  <si>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</si>
  <si>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</si>
  <si>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</si>
  <si>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</si>
  <si>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</si>
  <si>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</si>
  <si>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</si>
  <si>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</si>
  <si>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</si>
  <si>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</si>
  <si>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</si>
  <si>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</si>
  <si>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</si>
  <si>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</si>
  <si>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</si>
  <si>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</si>
  <si>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</si>
  <si>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</si>
  <si>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</si>
  <si>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</si>
  <si>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</si>
  <si>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</si>
  <si>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</si>
  <si>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</si>
  <si>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</si>
  <si>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</si>
  <si>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</si>
  <si>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</si>
  <si>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</si>
  <si>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</si>
  <si>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</si>
  <si>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</si>
  <si>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</si>
  <si>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</si>
  <si>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</si>
  <si>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</si>
  <si>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</si>
  <si>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</si>
  <si>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</si>
  <si>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</si>
  <si>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</si>
  <si>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</si>
  <si>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</si>
  <si>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</si>
  <si>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</si>
  <si>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</si>
  <si>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</si>
  <si>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</si>
  <si>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</si>
  <si>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</si>
  <si>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</si>
  <si>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</si>
  <si>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</si>
  <si>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</si>
  <si>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</si>
  <si>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</si>
  <si>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</si>
  <si>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</si>
  <si>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</si>
  <si>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</si>
  <si>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</si>
  <si>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</si>
  <si>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</si>
  <si>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</si>
  <si>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</si>
  <si>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</si>
  <si>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</si>
  <si>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</si>
  <si>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</si>
  <si>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</si>
  <si>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</si>
  <si>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</si>
  <si>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</si>
  <si>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</si>
  <si>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</si>
  <si>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</si>
  <si>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</si>
  <si>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</si>
  <si>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</si>
  <si>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</si>
  <si>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</si>
  <si>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</si>
  <si>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</si>
  <si>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</si>
  <si>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</si>
  <si>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</si>
  <si>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</si>
  <si>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</si>
  <si>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</si>
  <si>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</si>
  <si>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</si>
  <si>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</si>
  <si>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</si>
  <si>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</si>
  <si>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</si>
  <si>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</si>
  <si>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</si>
  <si>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</si>
  <si>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</si>
  <si>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</si>
  <si>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</si>
  <si>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</si>
  <si>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</si>
  <si>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</si>
  <si>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</si>
  <si>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</si>
  <si>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</si>
  <si>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</si>
  <si>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</si>
  <si>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</si>
  <si>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</si>
  <si>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</si>
  <si>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</si>
  <si>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</si>
  <si>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</si>
  <si>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</si>
  <si>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</si>
  <si>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</si>
  <si>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</si>
  <si>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</si>
  <si>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</si>
  <si>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</si>
  <si>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</si>
  <si>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</si>
  <si>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</si>
  <si>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</si>
  <si>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</si>
  <si>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</si>
  <si>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</si>
  <si>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</si>
  <si>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</si>
  <si>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</si>
  <si>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</si>
  <si>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</si>
  <si>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</si>
  <si>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</si>
  <si>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</si>
  <si>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</si>
  <si>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</si>
  <si>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</si>
  <si>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</si>
  <si>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</si>
  <si>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</si>
  <si>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</si>
  <si>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</si>
  <si>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</si>
  <si>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</si>
  <si>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</si>
  <si>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</si>
  <si>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</si>
  <si>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</si>
  <si>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</si>
  <si>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</si>
  <si>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</si>
  <si>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</si>
  <si>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</si>
  <si>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</si>
  <si>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</si>
  <si>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</si>
  <si>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</si>
  <si>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</si>
  <si>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</si>
  <si>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</si>
  <si>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</si>
  <si>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</si>
  <si>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</si>
  <si>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</si>
  <si>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</si>
  <si>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</si>
  <si>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</si>
  <si>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</si>
  <si>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</si>
  <si>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</si>
  <si>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</si>
  <si>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</si>
  <si>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</si>
  <si>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</si>
  <si>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</si>
  <si>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</si>
  <si>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</si>
  <si>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</si>
  <si>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</si>
  <si>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</si>
  <si>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</si>
  <si>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</si>
  <si>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</si>
  <si>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</si>
  <si>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</si>
  <si>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</si>
  <si>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</si>
  <si>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</si>
  <si>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</si>
  <si>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</si>
  <si>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</si>
  <si>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</si>
  <si>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</si>
  <si>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</si>
  <si>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</si>
  <si>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</si>
  <si>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</si>
  <si>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</si>
  <si>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</si>
  <si>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</si>
  <si>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</si>
  <si>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</si>
  <si>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</si>
  <si>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</si>
  <si>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</si>
  <si>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</si>
  <si>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</si>
  <si>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</si>
  <si>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</si>
  <si>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</si>
  <si>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</si>
  <si>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</si>
  <si>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</si>
  <si>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</si>
  <si>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</si>
  <si>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</si>
  <si>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</si>
  <si>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</si>
  <si>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</si>
  <si>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</si>
  <si>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</si>
  <si>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</si>
  <si>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</si>
  <si>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</si>
  <si>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</si>
  <si>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</si>
  <si>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</si>
  <si>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</si>
  <si>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</si>
  <si>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</si>
  <si>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</si>
  <si>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</si>
  <si>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</si>
  <si>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</si>
  <si>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</si>
  <si>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</si>
  <si>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</si>
  <si>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</si>
  <si>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</si>
  <si>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</si>
  <si>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</si>
  <si>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</si>
  <si>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</si>
  <si>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</si>
  <si>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</si>
  <si>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</si>
  <si>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</si>
  <si>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</si>
  <si>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</si>
  <si>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</si>
  <si>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</si>
  <si>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</si>
  <si>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</si>
  <si>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</si>
  <si>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</si>
  <si>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</si>
  <si>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</si>
  <si>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</si>
  <si>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</si>
  <si>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</si>
  <si>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</si>
  <si>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</si>
  <si>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</si>
  <si>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</si>
  <si>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</si>
  <si>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</si>
  <si>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</si>
  <si>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</si>
  <si>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</si>
  <si>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</si>
  <si>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</si>
  <si>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</si>
  <si>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</si>
  <si>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</si>
  <si>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</si>
  <si>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</si>
  <si>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</si>
  <si>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</si>
  <si>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</si>
  <si>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</si>
  <si>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</si>
  <si>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</si>
  <si>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</si>
  <si>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</si>
  <si>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</si>
  <si>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</si>
  <si>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</si>
  <si>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</si>
  <si>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</si>
  <si>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</si>
  <si>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</si>
  <si>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</si>
  <si>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</si>
  <si>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</si>
  <si>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</si>
  <si>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</si>
  <si>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</si>
  <si>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</si>
  <si>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</si>
  <si>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</si>
  <si>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</si>
  <si>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</si>
  <si>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</si>
  <si>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</si>
  <si>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</si>
  <si>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</si>
  <si>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</si>
  <si>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</si>
  <si>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</si>
  <si>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</si>
  <si>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</si>
  <si>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</si>
  <si>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</si>
  <si>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</si>
  <si>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</si>
  <si>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</si>
  <si>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</si>
  <si>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</si>
  <si>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</si>
  <si>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</si>
  <si>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</si>
  <si>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</si>
  <si>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</si>
  <si>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</si>
  <si>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</si>
  <si>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</si>
  <si>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</si>
  <si>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</si>
  <si>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</si>
  <si>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</si>
  <si>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</si>
  <si>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</si>
  <si>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</si>
  <si>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</si>
  <si>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</si>
  <si>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</si>
  <si>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</si>
  <si>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</si>
  <si>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</si>
  <si>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</si>
  <si>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</si>
  <si>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</si>
  <si>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</si>
  <si>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</si>
  <si>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</si>
  <si>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</si>
  <si>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</si>
  <si>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</si>
  <si>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</si>
  <si>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</si>
  <si>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</si>
  <si>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</si>
  <si>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</si>
  <si>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</si>
  <si>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</si>
  <si>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</si>
  <si>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</si>
  <si>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</si>
  <si>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</si>
  <si>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</si>
  <si>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</si>
  <si>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</si>
  <si>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</si>
  <si>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</si>
  <si>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</si>
  <si>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</si>
  <si>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</si>
  <si>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</si>
  <si>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</si>
  <si>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</si>
  <si>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</si>
  <si>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</si>
  <si>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</si>
  <si>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</si>
  <si>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</si>
  <si>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</si>
  <si>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</si>
  <si>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</si>
  <si>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</si>
  <si>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</si>
  <si>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</si>
  <si>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</si>
  <si>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</si>
  <si>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</si>
  <si>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</si>
  <si>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</si>
  <si>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</si>
  <si>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</si>
  <si>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</si>
  <si>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</si>
  <si>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</si>
  <si>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</si>
  <si>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</si>
  <si>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</si>
  <si>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</si>
  <si>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</si>
  <si>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</si>
  <si>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</si>
  <si>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</si>
  <si>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</si>
  <si>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</si>
  <si>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</si>
  <si>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</si>
  <si>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</si>
  <si>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</si>
  <si>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</si>
  <si>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</si>
  <si>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</si>
  <si>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</si>
  <si>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</si>
  <si>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</si>
  <si>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</si>
  <si>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</si>
  <si>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</si>
  <si>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</si>
  <si>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</si>
  <si>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</si>
  <si>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</si>
  <si>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</si>
  <si>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</si>
  <si>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</si>
  <si>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</si>
  <si>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</si>
  <si>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</si>
  <si>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</si>
  <si>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</si>
  <si>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</si>
  <si>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</si>
  <si>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</si>
  <si>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</si>
  <si>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</si>
  <si>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</si>
  <si>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</si>
  <si>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</si>
  <si>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</si>
  <si>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</si>
  <si>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</si>
  <si>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</si>
  <si>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</si>
  <si>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</si>
  <si>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</si>
  <si>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</si>
  <si>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</si>
  <si>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</si>
  <si>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</si>
  <si>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</si>
  <si>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</si>
  <si>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</si>
  <si>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</si>
  <si>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</si>
  <si>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</si>
  <si>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</si>
  <si>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</si>
  <si>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</si>
  <si>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</si>
  <si>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</si>
  <si>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</si>
  <si>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</si>
  <si>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</si>
  <si>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</si>
  <si>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</si>
  <si>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</si>
  <si>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</si>
  <si>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</si>
  <si>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</si>
  <si>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</si>
  <si>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</si>
  <si>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</si>
  <si>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</si>
  <si>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</si>
  <si>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</si>
  <si>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</si>
  <si>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</si>
  <si>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</si>
  <si>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</si>
  <si>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</si>
  <si>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</si>
  <si>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</si>
  <si>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</si>
  <si>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</si>
  <si>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</si>
  <si>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</si>
  <si>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</si>
  <si>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</si>
  <si>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</si>
  <si>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</si>
  <si>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</si>
  <si>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</si>
  <si>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</si>
  <si>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</si>
  <si>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</si>
  <si>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</si>
  <si>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</si>
  <si>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</si>
  <si>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</si>
  <si>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</si>
  <si>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</si>
  <si>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</si>
  <si>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</si>
  <si>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</si>
  <si>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</si>
  <si>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</si>
  <si>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</si>
  <si>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</si>
  <si>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</si>
  <si>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</si>
  <si>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</si>
  <si>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</si>
  <si>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</si>
  <si>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</si>
  <si>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</si>
  <si>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</si>
  <si>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</si>
  <si>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</si>
  <si>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</si>
  <si>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</si>
  <si>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</si>
  <si>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</si>
  <si>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</si>
  <si>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</si>
  <si>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</si>
  <si>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</si>
  <si>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</si>
  <si>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</si>
  <si>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</si>
  <si>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</si>
  <si>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</si>
  <si>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</si>
  <si>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</si>
  <si>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</si>
  <si>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</si>
  <si>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</si>
  <si>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</si>
  <si>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</si>
  <si>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</si>
  <si>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</si>
  <si>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</si>
  <si>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</si>
  <si>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</si>
  <si>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</si>
  <si>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</si>
  <si>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</si>
  <si>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</si>
  <si>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</si>
  <si>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</si>
  <si>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</si>
  <si>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</si>
  <si>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</si>
  <si>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</si>
  <si>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</si>
  <si>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</si>
  <si>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</si>
  <si>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</si>
  <si>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</si>
  <si>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</si>
  <si>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</si>
  <si>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</si>
  <si>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</si>
  <si>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</si>
  <si>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</si>
  <si>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</si>
  <si>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</si>
  <si>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</si>
  <si>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</si>
  <si>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</si>
  <si>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</si>
  <si>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</si>
  <si>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</si>
  <si>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</si>
  <si>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</si>
  <si>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</si>
  <si>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</si>
  <si>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</si>
  <si>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</si>
  <si>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</si>
  <si>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</si>
  <si>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</si>
  <si>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</si>
  <si>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</si>
  <si>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</si>
  <si>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</si>
  <si>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</si>
  <si>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</si>
  <si>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</si>
  <si>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</si>
  <si>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</si>
  <si>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</si>
  <si>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</si>
  <si>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</si>
  <si>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</si>
  <si>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</si>
  <si>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</si>
  <si>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</si>
  <si>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</si>
  <si>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</si>
  <si>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</si>
  <si>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</si>
  <si>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</si>
  <si>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</si>
  <si>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</si>
  <si>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</si>
  <si>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</si>
  <si>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</si>
  <si>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</si>
  <si>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</si>
  <si>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</si>
  <si>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</si>
  <si>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</si>
  <si>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</si>
  <si>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</si>
  <si>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</si>
  <si>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</si>
  <si>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</si>
  <si>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</si>
  <si>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</si>
  <si>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</si>
  <si>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</si>
  <si>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</si>
  <si>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</si>
  <si>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</si>
  <si>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</si>
  <si>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</si>
  <si>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</si>
  <si>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</si>
  <si>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</si>
  <si>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</si>
  <si>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</si>
  <si>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</si>
  <si>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</si>
  <si>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</si>
  <si>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</si>
  <si>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</si>
  <si>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</si>
  <si>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</si>
  <si>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</si>
  <si>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</si>
  <si>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</si>
  <si>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</si>
  <si>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</si>
  <si>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</si>
  <si>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</si>
  <si>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</si>
  <si>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</si>
  <si>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</si>
  <si>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</si>
  <si>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</si>
  <si>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</si>
  <si>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</si>
  <si>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</si>
  <si>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</si>
  <si>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</si>
  <si>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</si>
  <si>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</si>
  <si>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</si>
  <si>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</si>
  <si>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</si>
  <si>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</si>
  <si>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</si>
  <si>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</si>
  <si>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</si>
  <si>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</si>
  <si>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</si>
  <si>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</si>
  <si>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</si>
  <si>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</si>
  <si>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</si>
  <si>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</si>
  <si>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</si>
  <si>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</si>
  <si>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</si>
  <si>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</si>
  <si>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</si>
  <si>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</si>
  <si>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</si>
  <si>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</si>
  <si>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</si>
  <si>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</si>
  <si>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</si>
  <si>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</si>
  <si>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</si>
  <si>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</si>
  <si>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</si>
  <si>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</si>
  <si>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</si>
  <si>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</si>
  <si>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</si>
  <si>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</si>
  <si>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</si>
  <si>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</si>
  <si>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</si>
  <si>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</si>
  <si>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</si>
  <si>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</si>
  <si>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</si>
  <si>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</si>
  <si>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</si>
  <si>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</si>
  <si>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</si>
  <si>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</si>
  <si>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</si>
  <si>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</si>
  <si>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</si>
  <si>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</si>
  <si>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</si>
  <si>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</si>
  <si>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</si>
  <si>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</si>
  <si>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</si>
  <si>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</si>
  <si>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</si>
  <si>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</si>
  <si>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</si>
  <si>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</si>
  <si>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</si>
  <si>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</si>
  <si>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</si>
  <si>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</si>
  <si>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</si>
  <si>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</si>
  <si>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</si>
  <si>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</si>
  <si>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</si>
  <si>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</si>
  <si>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</si>
  <si>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</si>
  <si>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</si>
  <si>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</si>
  <si>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</si>
  <si>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</si>
  <si>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</si>
  <si>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</si>
  <si>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</si>
  <si>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</si>
  <si>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</si>
  <si>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</si>
  <si>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</si>
  <si>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</si>
  <si>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</si>
  <si>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</si>
  <si>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</si>
  <si>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</si>
  <si>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</si>
  <si>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</si>
  <si>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</si>
  <si>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</si>
  <si>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</si>
  <si>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</si>
  <si>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</si>
  <si>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</si>
  <si>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</si>
  <si>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</si>
  <si>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</si>
  <si>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</si>
  <si>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</si>
  <si>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</si>
  <si>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</si>
  <si>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</si>
  <si>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</si>
  <si>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</si>
  <si>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</si>
  <si>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</si>
  <si>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</si>
  <si>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</si>
  <si>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</si>
  <si>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</si>
  <si>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</si>
  <si>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</si>
  <si>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</si>
  <si>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</si>
  <si>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</si>
  <si>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</si>
  <si>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</si>
  <si>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</si>
  <si>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</si>
  <si>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</si>
  <si>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</si>
  <si>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</si>
  <si>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</si>
  <si>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</si>
  <si>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</si>
  <si>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</si>
  <si>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</si>
  <si>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</si>
  <si>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</si>
  <si>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</si>
  <si>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</si>
  <si>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</si>
  <si>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</si>
  <si>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</si>
  <si>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</si>
  <si>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</si>
  <si>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</si>
  <si>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</si>
  <si>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</si>
  <si>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</si>
  <si>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</si>
  <si>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</si>
  <si>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</si>
  <si>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</si>
  <si>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</si>
  <si>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</si>
  <si>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</si>
  <si>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</si>
  <si>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</si>
  <si>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</si>
  <si>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</si>
  <si>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</si>
  <si>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</si>
  <si>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</si>
  <si>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</si>
  <si>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</si>
  <si>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</si>
  <si>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</si>
  <si>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</si>
  <si>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</si>
  <si>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</si>
  <si>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</si>
  <si>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</si>
  <si>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</si>
  <si>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</si>
  <si>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</si>
  <si>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</si>
  <si>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</si>
  <si>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</si>
  <si>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</si>
  <si>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</si>
  <si>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</si>
  <si>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</si>
  <si>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</si>
  <si>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</si>
  <si>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</si>
  <si>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</si>
  <si>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</si>
  <si>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</si>
  <si>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</si>
  <si>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</si>
  <si>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</si>
  <si>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</si>
  <si>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</si>
  <si>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</si>
  <si>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</si>
  <si>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</si>
  <si>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</si>
  <si>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</si>
  <si>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</si>
  <si>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</si>
  <si>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</si>
  <si>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</si>
  <si>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</si>
  <si>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</si>
  <si>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</si>
  <si>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</si>
  <si>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</si>
  <si>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</si>
  <si>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</si>
  <si>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</si>
  <si>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</si>
  <si>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</si>
  <si>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</si>
  <si>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</si>
  <si>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</si>
  <si>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</si>
  <si>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</si>
  <si>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</si>
  <si>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</si>
  <si>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</si>
  <si>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</si>
  <si>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</si>
  <si>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</si>
  <si>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</si>
  <si>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</si>
  <si>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</si>
  <si>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</si>
  <si>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</si>
  <si>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</si>
  <si>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</si>
  <si>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</si>
  <si>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</si>
  <si>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</si>
  <si>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</si>
  <si>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</si>
  <si>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</si>
  <si>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</si>
  <si>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</si>
  <si>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</si>
  <si>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</si>
  <si>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</si>
  <si>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</si>
  <si>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</si>
  <si>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</si>
  <si>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</si>
  <si>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</si>
  <si>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</si>
  <si>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</si>
  <si>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</si>
  <si>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</si>
  <si>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</si>
  <si>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</si>
  <si>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</si>
  <si>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</si>
  <si>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</si>
  <si>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</si>
  <si>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</si>
  <si>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</si>
  <si>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</si>
  <si>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</si>
  <si>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</si>
  <si>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</si>
  <si>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</si>
  <si>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</si>
  <si>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</si>
  <si>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</si>
  <si>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</si>
  <si>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</si>
  <si>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</si>
  <si>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</si>
  <si>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</si>
  <si>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</si>
  <si>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</si>
  <si>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</si>
  <si>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</si>
  <si>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</si>
  <si>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</si>
  <si>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</si>
  <si>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</si>
  <si>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</si>
  <si>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</si>
  <si>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</si>
  <si>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</si>
  <si>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</si>
  <si>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</si>
  <si>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</si>
  <si>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</si>
  <si>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</si>
  <si>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</si>
  <si>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</si>
  <si>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</si>
  <si>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</si>
  <si>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</si>
  <si>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</si>
  <si>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</si>
  <si>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</si>
  <si>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</si>
  <si>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</si>
  <si>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</si>
  <si>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</si>
  <si>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</si>
  <si>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</si>
  <si>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</si>
  <si>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</si>
  <si>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</si>
  <si>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</si>
  <si>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</si>
  <si>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</si>
  <si>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</si>
  <si>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</si>
  <si>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</si>
  <si>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</si>
  <si>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</si>
  <si>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</si>
  <si>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</si>
  <si>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</si>
  <si>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</si>
  <si>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</si>
  <si>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</si>
  <si>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</si>
  <si>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</si>
  <si>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</si>
  <si>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</si>
  <si>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</si>
  <si>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</si>
  <si>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</si>
  <si>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</si>
  <si>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</si>
  <si>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</si>
  <si>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</si>
  <si>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</si>
  <si>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</si>
  <si>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</si>
  <si>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</si>
  <si>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</si>
  <si>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</si>
  <si>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</si>
  <si>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</si>
  <si>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</si>
  <si>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</si>
  <si>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</si>
  <si>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</si>
  <si>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</si>
  <si>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</si>
  <si>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</si>
  <si>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</si>
  <si>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</si>
  <si>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</si>
  <si>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</si>
  <si>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</si>
  <si>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</si>
  <si>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</si>
  <si>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</si>
  <si>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</si>
  <si>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</si>
  <si>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</si>
  <si>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</si>
  <si>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</si>
  <si>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</si>
  <si>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</si>
  <si>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</si>
  <si>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</si>
  <si>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</si>
  <si>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</si>
  <si>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</si>
  <si>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</si>
  <si>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</si>
  <si>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</si>
  <si>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</si>
  <si>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</si>
  <si>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</si>
  <si>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</si>
  <si>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</si>
  <si>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</si>
  <si>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</si>
  <si>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</si>
  <si>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</si>
  <si>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</si>
  <si>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</si>
  <si>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</si>
  <si>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</si>
  <si>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</si>
  <si>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</si>
  <si>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</si>
  <si>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</si>
  <si>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</si>
  <si>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</si>
  <si>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</si>
  <si>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</si>
  <si>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</si>
  <si>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</si>
  <si>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</si>
  <si>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</si>
  <si>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</si>
  <si>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</si>
  <si>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</si>
  <si>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</si>
  <si>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</si>
  <si>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</si>
  <si>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</si>
  <si>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</si>
  <si>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</si>
  <si>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</si>
  <si>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</si>
  <si>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</si>
  <si>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</si>
  <si>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</si>
  <si>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</si>
  <si>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</si>
  <si>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</si>
  <si>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</si>
  <si>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</si>
  <si>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</si>
  <si>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</si>
  <si>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</si>
  <si>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</si>
  <si>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</si>
  <si>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</si>
  <si>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</si>
  <si>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</si>
  <si>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</si>
  <si>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</si>
  <si>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</si>
  <si>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</si>
  <si>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</si>
  <si>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</si>
  <si>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</si>
  <si>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</si>
  <si>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</si>
  <si>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</si>
  <si>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</si>
  <si>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</si>
  <si>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</si>
  <si>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</si>
  <si>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</si>
  <si>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</si>
  <si>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</si>
  <si>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</si>
  <si>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</si>
  <si>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</si>
  <si>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</si>
  <si>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</si>
  <si>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</si>
  <si>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</si>
  <si>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</si>
  <si>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</si>
  <si>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</si>
  <si>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</si>
  <si>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</si>
  <si>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</si>
  <si>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</si>
  <si>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</si>
  <si>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</si>
  <si>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</si>
  <si>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</si>
  <si>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</si>
  <si>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</si>
  <si>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</si>
  <si>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</si>
  <si>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</si>
  <si>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</si>
  <si>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</si>
  <si>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</si>
  <si>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</si>
  <si>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</si>
  <si>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</si>
  <si>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</si>
  <si>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</si>
  <si>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</si>
  <si>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</si>
  <si>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</si>
  <si>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</si>
  <si>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</si>
  <si>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</si>
  <si>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</si>
  <si>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</si>
  <si>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</si>
  <si>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</si>
  <si>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</si>
  <si>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</si>
  <si>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</si>
  <si>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</si>
  <si>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</si>
  <si>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</si>
  <si>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</si>
  <si>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</si>
  <si>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</si>
  <si>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</si>
  <si>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</si>
  <si>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</si>
  <si>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</si>
  <si>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</si>
  <si>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</si>
  <si>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</si>
  <si>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</si>
  <si>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</si>
  <si>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</si>
  <si>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</si>
  <si>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</si>
  <si>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</si>
  <si>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</si>
  <si>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</si>
  <si>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</si>
  <si>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</si>
  <si>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</si>
  <si>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</si>
  <si>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</si>
  <si>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</si>
  <si>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</si>
  <si>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</si>
  <si>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</si>
  <si>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</si>
  <si>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</si>
  <si>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</si>
  <si>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</si>
  <si>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</si>
  <si>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</si>
  <si>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</si>
  <si>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</si>
  <si>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</si>
  <si>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</si>
  <si>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</si>
  <si>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</si>
  <si>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</si>
  <si>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</si>
  <si>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</si>
  <si>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</si>
  <si>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</si>
  <si>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</si>
  <si>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</si>
  <si>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</si>
  <si>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</si>
  <si>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</si>
  <si>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</si>
  <si>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</si>
  <si>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</si>
  <si>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</si>
  <si>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</si>
  <si>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</si>
  <si>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</si>
  <si>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</si>
  <si>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</si>
  <si>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</si>
  <si>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</si>
  <si>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</si>
  <si>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</si>
  <si>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</si>
  <si>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</si>
  <si>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</si>
  <si>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</si>
  <si>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</si>
  <si>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</si>
  <si>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</si>
  <si>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</si>
  <si>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</si>
  <si>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</si>
  <si>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</si>
  <si>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</si>
  <si>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</si>
  <si>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</si>
  <si>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</si>
  <si>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</si>
  <si>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</si>
  <si>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</si>
  <si>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</si>
  <si>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</si>
  <si>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</si>
  <si>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</si>
  <si>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</si>
  <si>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</si>
  <si>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</si>
  <si>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</si>
  <si>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</si>
  <si>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</si>
  <si>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</si>
  <si>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</si>
  <si>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</si>
  <si>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</si>
  <si>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</si>
  <si>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</si>
  <si>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</si>
  <si>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</si>
  <si>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</si>
  <si>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</si>
  <si>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</si>
  <si>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</si>
  <si>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</si>
  <si>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</si>
  <si>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</si>
  <si>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</si>
  <si>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</si>
  <si>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</si>
  <si>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</si>
  <si>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</si>
  <si>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</si>
  <si>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</si>
  <si>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</si>
  <si>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</si>
  <si>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</si>
  <si>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</si>
  <si>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</si>
  <si>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</si>
  <si>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</si>
  <si>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</si>
  <si>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</si>
  <si>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</si>
  <si>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</si>
  <si>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</si>
  <si>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</si>
  <si>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</si>
  <si>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</si>
  <si>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</si>
  <si>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</si>
  <si>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</si>
  <si>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</si>
  <si>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</si>
  <si>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</si>
  <si>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</si>
  <si>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</si>
  <si>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</si>
  <si>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</si>
  <si>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</si>
  <si>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</si>
  <si>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</si>
  <si>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</si>
  <si>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</si>
  <si>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</si>
  <si>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</si>
  <si>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</si>
  <si>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</si>
  <si>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</si>
  <si>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</si>
  <si>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</si>
  <si>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</si>
  <si>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</si>
  <si>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</si>
  <si>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</si>
  <si>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</si>
  <si>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</si>
  <si>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</si>
  <si>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</si>
  <si>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</si>
  <si>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</si>
  <si>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</si>
  <si>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</si>
  <si>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</si>
  <si>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</si>
  <si>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</si>
  <si>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</si>
  <si>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</si>
  <si>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</si>
  <si>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</si>
  <si>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</si>
  <si>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</si>
  <si>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</si>
  <si>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</si>
  <si>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</si>
  <si>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</si>
  <si>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</si>
  <si>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</si>
  <si>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</si>
  <si>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</si>
  <si>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</si>
  <si>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</si>
  <si>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</si>
  <si>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</si>
  <si>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</si>
  <si>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</si>
  <si>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</si>
  <si>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</si>
  <si>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</si>
  <si>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</si>
  <si>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</si>
  <si>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</si>
  <si>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</si>
  <si>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</si>
  <si>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</si>
  <si>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</si>
  <si>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</si>
  <si>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</si>
  <si>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</si>
  <si>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</si>
  <si>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</si>
  <si>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</si>
  <si>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</si>
  <si>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</si>
  <si>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</si>
  <si>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</si>
  <si>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</si>
  <si>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</si>
  <si>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</si>
  <si>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</si>
  <si>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</si>
  <si>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</si>
  <si>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</si>
  <si>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</si>
  <si>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</si>
  <si>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</si>
  <si>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</si>
  <si>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</si>
  <si>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</si>
  <si>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</si>
  <si>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</si>
  <si>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</si>
  <si>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</si>
  <si>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</si>
  <si>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</si>
  <si>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</si>
  <si>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</si>
  <si>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</si>
  <si>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</si>
  <si>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</si>
  <si>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</si>
  <si>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</si>
  <si>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</si>
  <si>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</si>
  <si>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</si>
  <si>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</si>
  <si>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</si>
  <si>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</si>
  <si>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</si>
  <si>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</si>
  <si>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</si>
  <si>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</si>
  <si>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</si>
  <si>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</si>
  <si>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</si>
  <si>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</si>
  <si>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</si>
  <si>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</si>
  <si>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</si>
  <si>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</si>
  <si>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</si>
  <si>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</si>
  <si>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</si>
  <si>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</si>
  <si>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</si>
  <si>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</si>
  <si>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</si>
  <si>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</si>
  <si>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</si>
  <si>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</si>
  <si>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</si>
  <si>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</si>
  <si>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</si>
  <si>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</si>
  <si>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</si>
  <si>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</si>
  <si>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</si>
  <si>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</si>
  <si>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</si>
  <si>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</si>
  <si>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</si>
  <si>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</si>
  <si>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</si>
  <si>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</si>
  <si>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</si>
  <si>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</si>
  <si>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</si>
  <si>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</si>
  <si>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</si>
  <si>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</si>
  <si>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</si>
  <si>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</si>
  <si>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</si>
  <si>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</si>
  <si>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</si>
  <si>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</si>
  <si>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</si>
  <si>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</si>
  <si>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</si>
  <si>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</si>
  <si>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</si>
  <si>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</si>
  <si>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</si>
  <si>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</si>
  <si>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</si>
  <si>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</si>
  <si>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</si>
  <si>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</si>
  <si>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</si>
  <si>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</si>
  <si>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</si>
  <si>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</si>
  <si>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</si>
  <si>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</si>
  <si>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</si>
  <si>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</si>
  <si>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</si>
  <si>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</si>
  <si>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</si>
  <si>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</si>
  <si>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</si>
  <si>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</si>
  <si>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</si>
  <si>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</si>
  <si>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</si>
  <si>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</si>
  <si>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</si>
  <si>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</si>
  <si>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</si>
  <si>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</si>
  <si>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</si>
  <si>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</si>
  <si>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</si>
  <si>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</si>
  <si>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</si>
  <si>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</si>
  <si>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</si>
  <si>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</si>
  <si>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</si>
  <si>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</si>
  <si>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</si>
  <si>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</si>
  <si>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</si>
  <si>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</si>
  <si>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</si>
  <si>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</si>
  <si>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</si>
  <si>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</si>
  <si>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</si>
  <si>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</si>
  <si>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</si>
  <si>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</si>
  <si>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</si>
  <si>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</si>
  <si>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</si>
  <si>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</si>
  <si>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</si>
  <si>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</si>
  <si>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</si>
  <si>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</si>
  <si>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</si>
  <si>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</si>
  <si>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</si>
  <si>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</si>
  <si>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</si>
  <si>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</si>
  <si>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</si>
  <si>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</si>
  <si>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</si>
  <si>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</si>
  <si>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</si>
  <si>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</si>
  <si>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</si>
  <si>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</si>
  <si>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</si>
  <si>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</si>
  <si>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</si>
  <si>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</si>
  <si>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</si>
  <si>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</si>
  <si>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</si>
  <si>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</si>
  <si>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</si>
  <si>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</si>
  <si>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</si>
  <si>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</si>
  <si>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</si>
  <si>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</si>
  <si>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</si>
  <si>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</si>
  <si>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</si>
  <si>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</si>
  <si>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</si>
  <si>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</si>
  <si>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</si>
  <si>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</si>
  <si>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</si>
  <si>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</si>
  <si>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</si>
  <si>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</si>
  <si>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</si>
  <si>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</si>
  <si>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</si>
  <si>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</si>
  <si>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</si>
  <si>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</si>
  <si>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</si>
  <si>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</si>
  <si>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</si>
  <si>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</si>
  <si>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</si>
  <si>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</si>
  <si>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</si>
  <si>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</si>
  <si>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</si>
  <si>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</si>
  <si>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</si>
  <si>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</si>
  <si>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</si>
  <si>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</si>
  <si>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</si>
  <si>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</si>
  <si>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</si>
  <si>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</si>
  <si>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</si>
  <si>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</si>
  <si>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</si>
  <si>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</si>
  <si>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</si>
  <si>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</si>
  <si>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</si>
  <si>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</si>
  <si>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</si>
  <si>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</si>
  <si>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</si>
  <si>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</si>
  <si>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</si>
  <si>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</si>
  <si>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</si>
  <si>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</si>
  <si>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</si>
  <si>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</si>
  <si>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</si>
  <si>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</si>
  <si>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</si>
  <si>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</si>
  <si>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</si>
  <si>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</si>
  <si>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</si>
  <si>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</si>
  <si>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</si>
  <si>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</si>
  <si>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</si>
  <si>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</si>
  <si>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</si>
  <si>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</si>
  <si>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</si>
  <si>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</si>
  <si>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</si>
  <si>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</si>
  <si>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</si>
  <si>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</si>
  <si>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</si>
  <si>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</si>
  <si>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</si>
  <si>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</si>
  <si>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</si>
  <si>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</si>
  <si>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</si>
  <si>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</si>
  <si>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</si>
  <si>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</si>
  <si>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</si>
  <si>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</si>
  <si>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</si>
  <si>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</si>
  <si>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</si>
  <si>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</si>
  <si>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</si>
  <si>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</si>
  <si>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</si>
  <si>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</si>
  <si>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</si>
  <si>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</si>
  <si>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</si>
  <si>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</si>
  <si>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</si>
  <si>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</si>
  <si>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</si>
  <si>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</si>
  <si>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</si>
  <si>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</si>
  <si>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</si>
  <si>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</si>
  <si>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</si>
  <si>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</si>
  <si>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</si>
  <si>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</si>
  <si>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</si>
  <si>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</si>
  <si>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</si>
  <si>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</si>
  <si>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</si>
  <si>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</si>
  <si>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</si>
  <si>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</si>
  <si>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</si>
  <si>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</si>
  <si>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</si>
  <si>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</si>
  <si>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</si>
  <si>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</si>
  <si>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</si>
  <si>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</si>
  <si>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</si>
  <si>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</si>
  <si>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</si>
  <si>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</si>
  <si>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</si>
  <si>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</si>
  <si>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</si>
  <si>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</si>
  <si>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</si>
  <si>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</si>
  <si>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</si>
  <si>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</si>
  <si>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</si>
  <si>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</si>
  <si>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</si>
  <si>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</si>
  <si>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</si>
  <si>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</si>
  <si>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</si>
  <si>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</si>
  <si>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</si>
  <si>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</si>
  <si>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</si>
  <si>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</si>
  <si>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</si>
  <si>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</si>
  <si>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</si>
  <si>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</si>
  <si>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</si>
  <si>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</si>
  <si>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</si>
  <si>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</si>
  <si>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</si>
  <si>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</si>
  <si>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</si>
  <si>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</si>
  <si>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</si>
  <si>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</si>
  <si>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</si>
  <si>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</si>
  <si>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</si>
  <si>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</si>
  <si>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</si>
  <si>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</si>
  <si>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</si>
  <si>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</si>
  <si>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</si>
  <si>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</si>
  <si>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</si>
  <si>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</si>
  <si>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</si>
  <si>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</si>
  <si>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</si>
  <si>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</si>
  <si>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</si>
  <si>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</si>
  <si>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</si>
  <si>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</si>
  <si>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</si>
  <si>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</si>
  <si>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</si>
  <si>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</si>
  <si>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</si>
  <si>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</si>
  <si>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</si>
  <si>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</si>
  <si>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</si>
  <si>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</si>
  <si>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</si>
  <si>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</si>
  <si>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</si>
  <si>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</si>
  <si>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</si>
  <si>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</si>
  <si>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</si>
  <si>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</si>
  <si>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</si>
  <si>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</si>
  <si>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</si>
  <si>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</si>
  <si>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</si>
  <si>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</si>
  <si>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</si>
  <si>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</si>
  <si>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</si>
  <si>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</si>
  <si>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</si>
  <si>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</si>
  <si>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</si>
  <si>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</si>
  <si>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</si>
  <si>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</si>
  <si>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</si>
  <si>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</si>
  <si>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</si>
  <si>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</si>
  <si>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</si>
  <si>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</si>
  <si>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</si>
  <si>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</si>
  <si>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</si>
  <si>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</si>
  <si>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</si>
  <si>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</si>
  <si>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</si>
  <si>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</si>
  <si>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</si>
  <si>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</si>
  <si>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</si>
  <si>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</si>
  <si>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</si>
  <si>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</si>
  <si>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</si>
  <si>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</si>
  <si>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</si>
  <si>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</si>
  <si>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</si>
  <si>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</si>
  <si>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</si>
  <si>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</si>
  <si>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</si>
  <si>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</si>
  <si>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</si>
  <si>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</si>
  <si>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</si>
  <si>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</si>
  <si>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</si>
  <si>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</si>
  <si>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</si>
  <si>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</si>
  <si>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</si>
  <si>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</si>
  <si>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</si>
  <si>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</si>
  <si>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</si>
  <si>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</si>
  <si>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</si>
  <si>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</si>
  <si>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</si>
  <si>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</si>
  <si>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</si>
  <si>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</si>
  <si>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</si>
  <si>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</si>
  <si>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</si>
  <si>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</si>
  <si>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</si>
  <si>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</si>
  <si>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</si>
  <si>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</si>
  <si>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</si>
  <si>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</si>
  <si>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</si>
  <si>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</si>
  <si>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</si>
  <si>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</si>
  <si>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</si>
  <si>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</si>
  <si>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</si>
  <si>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</si>
  <si>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</si>
  <si>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</si>
  <si>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</si>
  <si>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</si>
  <si>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</si>
  <si>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</si>
  <si>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</si>
  <si>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</si>
  <si>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</si>
  <si>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</si>
  <si>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</si>
  <si>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</si>
  <si>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</si>
  <si>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</si>
  <si>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</si>
  <si>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</si>
  <si>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</si>
  <si>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</si>
  <si>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</si>
  <si>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</si>
  <si>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</si>
  <si>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</si>
  <si>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</si>
  <si>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</si>
  <si>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</si>
  <si>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</si>
  <si>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</si>
  <si>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</si>
  <si>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</si>
  <si>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</si>
  <si>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</si>
  <si>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</si>
  <si>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</si>
  <si>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</si>
  <si>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</si>
  <si>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</si>
  <si>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</si>
  <si>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</si>
  <si>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</si>
  <si>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</si>
  <si>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</si>
  <si>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</si>
  <si>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</si>
  <si>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</si>
  <si>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</si>
  <si>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</si>
  <si>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</si>
  <si>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</si>
  <si>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</si>
  <si>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</si>
  <si>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</si>
  <si>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</si>
  <si>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</si>
  <si>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</si>
  <si>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</si>
  <si>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</si>
  <si>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</si>
  <si>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</si>
  <si>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</si>
  <si>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</si>
  <si>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</si>
  <si>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</si>
  <si>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</si>
  <si>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</si>
  <si>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</si>
  <si>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</si>
  <si>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</si>
  <si>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</si>
  <si>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</si>
  <si>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</si>
  <si>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</si>
  <si>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</si>
  <si>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</si>
  <si>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</si>
  <si>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</si>
  <si>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</si>
  <si>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</si>
  <si>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</si>
  <si>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</si>
  <si>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</si>
  <si>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</si>
  <si>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</si>
  <si>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</si>
  <si>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</si>
  <si>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</si>
  <si>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</si>
  <si>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</si>
  <si>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</si>
  <si>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</si>
  <si>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</si>
  <si>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</si>
  <si>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</si>
  <si>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</si>
  <si>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</si>
  <si>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</si>
  <si>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</si>
  <si>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</si>
  <si>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</si>
  <si>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</si>
  <si>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</si>
  <si>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</si>
  <si>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</si>
  <si>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</si>
  <si>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</si>
  <si>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</si>
  <si>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</si>
  <si>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</si>
  <si>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</si>
  <si>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</si>
  <si>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</si>
  <si>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</si>
  <si>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</si>
  <si>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</si>
  <si>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</si>
  <si>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</si>
  <si>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</si>
  <si>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</si>
  <si>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</si>
  <si>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</si>
  <si>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</si>
  <si>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</si>
  <si>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</si>
  <si>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</si>
  <si>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</si>
  <si>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</si>
  <si>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</si>
  <si>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</si>
  <si>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</si>
  <si>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</si>
  <si>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</si>
  <si>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</si>
  <si>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</si>
  <si>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</si>
  <si>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</si>
  <si>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</si>
  <si>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</si>
  <si>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</si>
  <si>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</si>
  <si>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</si>
  <si>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</si>
  <si>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</si>
  <si>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</si>
  <si>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</si>
  <si>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</si>
  <si>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</si>
  <si>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</si>
  <si>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</si>
  <si>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</si>
  <si>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</si>
  <si>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</si>
  <si>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</si>
  <si>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</si>
  <si>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</si>
  <si>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</si>
  <si>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</si>
  <si>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</si>
  <si>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</si>
  <si>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</si>
  <si>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</si>
  <si>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</si>
  <si>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</si>
  <si>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</si>
  <si>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</si>
  <si>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</si>
  <si>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</si>
  <si>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</si>
  <si>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</si>
  <si>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</si>
  <si>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</si>
  <si>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</si>
  <si>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</si>
  <si>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</si>
  <si>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</si>
  <si>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</si>
  <si>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</si>
  <si>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</si>
  <si>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</si>
  <si>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</si>
  <si>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</si>
  <si>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</si>
  <si>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</si>
  <si>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</si>
  <si>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</si>
  <si>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</si>
  <si>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</si>
  <si>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</si>
  <si>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</si>
  <si>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</si>
  <si>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</si>
  <si>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</si>
  <si>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</si>
  <si>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</si>
  <si>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</si>
  <si>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</si>
  <si>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</si>
  <si>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</si>
  <si>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</si>
  <si>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</si>
  <si>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</si>
  <si>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</si>
  <si>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</si>
  <si>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</si>
  <si>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</si>
  <si>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</si>
  <si>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</si>
  <si>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</si>
  <si>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</si>
  <si>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</si>
  <si>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</si>
  <si>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</si>
  <si>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</si>
  <si>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</si>
  <si>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</si>
  <si>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</si>
  <si>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</si>
  <si>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</si>
  <si>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</si>
  <si>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</si>
  <si>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</si>
  <si>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</si>
  <si>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</si>
  <si>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</si>
  <si>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</si>
  <si>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</si>
  <si>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</si>
  <si>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</si>
  <si>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</si>
  <si>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</si>
  <si>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</si>
  <si>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</si>
  <si>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</si>
  <si>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</si>
  <si>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</si>
  <si>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</si>
  <si>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</si>
  <si>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</si>
  <si>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</si>
  <si>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</si>
  <si>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</si>
  <si>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</si>
  <si>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</si>
  <si>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</si>
  <si>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</si>
  <si>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</si>
  <si>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</si>
  <si>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</si>
  <si>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</si>
  <si>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</si>
  <si>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</si>
  <si>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</si>
  <si>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</si>
  <si>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</si>
  <si>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</si>
  <si>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</si>
  <si>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</si>
  <si>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</si>
  <si>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</si>
  <si>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</si>
  <si>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</si>
  <si>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</si>
  <si>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</si>
  <si>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</si>
  <si>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</si>
  <si>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</si>
  <si>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</si>
  <si>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</si>
  <si>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</si>
  <si>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</si>
  <si>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</si>
  <si>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</si>
  <si>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</si>
  <si>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</si>
  <si>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</si>
  <si>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</si>
  <si>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</si>
  <si>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</si>
  <si>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</si>
  <si>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</si>
  <si>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</si>
  <si>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</si>
  <si>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</si>
  <si>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</si>
  <si>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</si>
  <si>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</si>
  <si>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</si>
  <si>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</si>
  <si>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</si>
  <si>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</si>
  <si>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</si>
  <si>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</si>
  <si>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</si>
  <si>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</si>
  <si>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</si>
  <si>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</si>
  <si>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</si>
  <si>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</si>
  <si>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</si>
  <si>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</si>
  <si>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</si>
  <si>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</si>
  <si>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</si>
  <si>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</si>
  <si>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</si>
  <si>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</si>
  <si>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</si>
  <si>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</si>
  <si>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</si>
  <si>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</si>
  <si>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</si>
  <si>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</si>
  <si>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</si>
  <si>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</si>
  <si>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</si>
  <si>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</si>
  <si>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</si>
  <si>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</si>
  <si>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</si>
  <si>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</si>
  <si>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</si>
  <si>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</si>
  <si>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</si>
  <si>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</si>
  <si>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</si>
  <si>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</si>
  <si>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</si>
  <si>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</si>
  <si>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</si>
  <si>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</si>
  <si>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</si>
  <si>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</si>
  <si>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</si>
  <si>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</si>
  <si>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</si>
  <si>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</si>
  <si>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</si>
  <si>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</si>
  <si>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</si>
  <si>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</si>
  <si>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</si>
  <si>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</si>
  <si>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</si>
  <si>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</si>
  <si>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</si>
  <si>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</si>
  <si>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</si>
  <si>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</si>
  <si>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</si>
  <si>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</si>
  <si>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</si>
  <si>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</si>
  <si>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</si>
  <si>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</si>
  <si>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</si>
  <si>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</si>
  <si>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</si>
  <si>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</si>
  <si>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</si>
  <si>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</si>
  <si>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</si>
  <si>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</si>
  <si>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</si>
  <si>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</si>
  <si>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</si>
  <si>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</si>
  <si>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</si>
  <si>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</si>
  <si>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</si>
  <si>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</si>
  <si>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</si>
  <si>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</si>
  <si>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</si>
  <si>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</si>
  <si>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</si>
  <si>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</si>
  <si>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</si>
  <si>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</si>
  <si>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</si>
  <si>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</si>
  <si>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</si>
  <si>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</si>
  <si>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</si>
  <si>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</si>
  <si>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</si>
  <si>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</si>
  <si>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</si>
  <si>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</si>
  <si>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</si>
  <si>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</si>
  <si>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</si>
  <si>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</si>
  <si>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</si>
  <si>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</si>
  <si>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</si>
  <si>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</si>
  <si>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</si>
  <si>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</si>
  <si>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</si>
  <si>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</si>
  <si>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</si>
  <si>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</si>
  <si>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</si>
  <si>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</si>
  <si>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</si>
  <si>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</si>
  <si>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</si>
  <si>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</si>
  <si>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</si>
  <si>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</si>
  <si>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</si>
  <si>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</si>
  <si>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</si>
  <si>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</si>
  <si>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</si>
  <si>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</si>
  <si>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</si>
  <si>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</si>
  <si>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</si>
  <si>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</si>
  <si>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</si>
  <si>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</si>
  <si>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</si>
  <si>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</si>
  <si>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</si>
  <si>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</si>
  <si>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</si>
  <si>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</si>
  <si>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</si>
  <si>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</si>
  <si>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</si>
  <si>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</si>
  <si>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</si>
  <si>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</si>
  <si>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</si>
  <si>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</si>
  <si>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</si>
  <si>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</si>
  <si>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</si>
  <si>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</si>
  <si>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</si>
  <si>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</si>
  <si>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</si>
  <si>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</si>
  <si>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</si>
  <si>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</si>
  <si>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</si>
  <si>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</si>
  <si>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</si>
  <si>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</si>
  <si>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</si>
  <si>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</si>
  <si>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</si>
  <si>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</si>
  <si>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</si>
  <si>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</si>
  <si>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</si>
  <si>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</si>
  <si>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</si>
  <si>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</si>
  <si>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</si>
  <si>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</si>
  <si>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</si>
  <si>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</si>
  <si>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</si>
  <si>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</si>
  <si>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</si>
  <si>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</si>
  <si>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</si>
  <si>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</si>
  <si>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</si>
  <si>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</si>
  <si>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</si>
  <si>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</si>
  <si>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</si>
  <si>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</si>
  <si>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</si>
  <si>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</si>
  <si>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</si>
  <si>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</si>
  <si>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</si>
  <si>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</si>
  <si>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</si>
  <si>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</si>
  <si>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</si>
  <si>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</si>
  <si>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</si>
  <si>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</si>
  <si>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</si>
  <si>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</si>
  <si>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</si>
  <si>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</si>
  <si>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</si>
  <si>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</si>
  <si>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</si>
  <si>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</si>
  <si>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</si>
  <si>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</si>
  <si>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</si>
  <si>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</si>
  <si>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</si>
  <si>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</si>
  <si>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</si>
  <si>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</si>
  <si>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</si>
  <si>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</si>
  <si>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</si>
  <si>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</si>
  <si>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</si>
  <si>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</si>
  <si>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</si>
  <si>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</si>
  <si>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</si>
  <si>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</si>
  <si>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</si>
  <si>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</si>
  <si>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</si>
  <si>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</si>
  <si>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</si>
  <si>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</si>
  <si>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</si>
  <si>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</si>
  <si>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</si>
  <si>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</si>
  <si>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</si>
  <si>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</si>
  <si>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</si>
  <si>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</si>
  <si>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</si>
  <si>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</si>
  <si>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</si>
  <si>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</si>
  <si>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</si>
  <si>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</si>
  <si>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</si>
  <si>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</si>
  <si>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</si>
  <si>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</si>
  <si>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</si>
  <si>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</si>
  <si>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</si>
  <si>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</si>
  <si>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</si>
  <si>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</si>
  <si>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</si>
  <si>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</si>
  <si>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</si>
  <si>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</si>
  <si>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</si>
  <si>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</si>
  <si>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</si>
  <si>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</si>
  <si>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</si>
  <si>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</si>
  <si>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</si>
  <si>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</si>
  <si>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</si>
  <si>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</si>
  <si>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</si>
  <si>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</si>
  <si>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</si>
  <si>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</si>
  <si>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</si>
  <si>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</si>
  <si>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</si>
  <si>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</si>
  <si>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</si>
  <si>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</si>
  <si>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</si>
  <si>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</si>
  <si>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</si>
  <si>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</si>
  <si>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</si>
  <si>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</si>
  <si>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</si>
  <si>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</si>
  <si>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</si>
  <si>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</si>
  <si>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</si>
  <si>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</si>
  <si>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</si>
  <si>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</si>
  <si>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</si>
  <si>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</si>
  <si>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</si>
  <si>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</si>
  <si>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</si>
  <si>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</si>
  <si>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</si>
  <si>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</si>
  <si>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</si>
  <si>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</si>
  <si>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</si>
  <si>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</si>
  <si>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</si>
  <si>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</si>
  <si>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</si>
  <si>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</si>
  <si>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</si>
  <si>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</si>
  <si>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</si>
  <si>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</si>
  <si>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</si>
  <si>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</si>
  <si>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</si>
  <si>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</si>
  <si>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</si>
  <si>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</si>
  <si>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</si>
  <si>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</si>
  <si>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</si>
  <si>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</si>
  <si>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</si>
  <si>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</si>
  <si>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</si>
  <si>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</si>
  <si>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</si>
  <si>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</si>
  <si>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</si>
  <si>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</si>
  <si>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</si>
  <si>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</si>
  <si>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</si>
  <si>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</si>
  <si>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</si>
  <si>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</si>
  <si>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</si>
  <si>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</si>
  <si>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</si>
  <si>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</si>
  <si>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</si>
  <si>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</si>
  <si>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</si>
  <si>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</si>
  <si>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</si>
  <si>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</si>
  <si>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</si>
  <si>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</si>
  <si>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</si>
  <si>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</si>
  <si>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</si>
  <si>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</si>
  <si>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</si>
  <si>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</si>
  <si>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</si>
  <si>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</si>
  <si>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</si>
  <si>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</si>
  <si>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</si>
  <si>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</si>
  <si>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</si>
  <si>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</si>
  <si>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</si>
  <si>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</si>
  <si>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</si>
  <si>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</si>
  <si>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</si>
  <si>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</si>
  <si>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</si>
  <si>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</si>
  <si>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</si>
  <si>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</si>
  <si>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</si>
  <si>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</si>
  <si>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</si>
  <si>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</si>
  <si>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</si>
  <si>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</si>
  <si>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</si>
  <si>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</si>
  <si>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</si>
  <si>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</si>
  <si>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</si>
  <si>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</si>
  <si>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</si>
  <si>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</si>
  <si>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</si>
  <si>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</si>
  <si>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</si>
  <si>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</si>
  <si>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</si>
  <si>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</si>
  <si>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</si>
  <si>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</si>
  <si>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</si>
  <si>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</si>
  <si>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</si>
  <si>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</si>
  <si>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</si>
  <si>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</si>
  <si>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</si>
  <si>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</si>
  <si>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</si>
  <si>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</si>
  <si>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</si>
  <si>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</si>
  <si>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</si>
  <si>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</si>
  <si>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</si>
  <si>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</si>
  <si>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</si>
  <si>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</si>
  <si>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</si>
  <si>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</si>
  <si>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</si>
  <si>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</si>
  <si>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</si>
  <si>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</si>
  <si>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</si>
  <si>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</si>
  <si>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</si>
  <si>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</si>
  <si>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</si>
  <si>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</si>
  <si>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</si>
  <si>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</si>
  <si>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</si>
  <si>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</si>
  <si>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</si>
  <si>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</si>
  <si>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</si>
  <si>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</si>
  <si>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</si>
  <si>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</si>
  <si>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</si>
  <si>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</si>
  <si>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</si>
  <si>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</si>
  <si>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</si>
  <si>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</si>
  <si>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</si>
  <si>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</si>
  <si>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</si>
  <si>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</si>
  <si>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</si>
  <si>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</si>
  <si>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</si>
  <si>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</si>
  <si>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</si>
  <si>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</si>
  <si>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</si>
  <si>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</si>
  <si>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</si>
  <si>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</si>
  <si>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</si>
  <si>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</si>
  <si>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</si>
  <si>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</si>
  <si>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</si>
  <si>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</si>
  <si>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</si>
  <si>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</si>
  <si>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</si>
  <si>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</si>
  <si>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</si>
  <si>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</si>
  <si>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</si>
  <si>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</si>
  <si>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</si>
  <si>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</si>
  <si>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</si>
  <si>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</si>
  <si>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</si>
  <si>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</si>
  <si>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</si>
  <si>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</si>
  <si>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</si>
  <si>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</si>
  <si>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</si>
  <si>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</si>
  <si>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</si>
  <si>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</si>
  <si>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</si>
  <si>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</si>
  <si>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</si>
  <si>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</si>
  <si>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</si>
  <si>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</si>
  <si>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</si>
  <si>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</si>
  <si>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</si>
  <si>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</si>
  <si>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</si>
  <si>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</si>
  <si>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</si>
  <si>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</si>
  <si>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</si>
  <si>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</si>
  <si>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</si>
  <si>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</si>
  <si>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</si>
  <si>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</si>
  <si>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</si>
  <si>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</si>
  <si>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</si>
  <si>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</si>
  <si>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</si>
  <si>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</si>
  <si>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</si>
  <si>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</si>
  <si>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</si>
  <si>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</si>
  <si>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</si>
  <si>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</si>
  <si>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</si>
  <si>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</si>
  <si>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</si>
  <si>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</si>
  <si>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</si>
  <si>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</si>
  <si>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</si>
  <si>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</si>
  <si>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</si>
  <si>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</si>
  <si>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</si>
  <si>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</si>
  <si>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</si>
  <si>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</si>
  <si>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</si>
  <si>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</si>
  <si>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</si>
  <si>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</si>
  <si>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</si>
  <si>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</si>
  <si>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</si>
  <si>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</si>
  <si>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</si>
  <si>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</si>
  <si>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</si>
  <si>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</si>
  <si>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</si>
  <si>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</si>
  <si>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</si>
  <si>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</si>
  <si>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</si>
  <si>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</si>
  <si>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</si>
  <si>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</si>
  <si>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</si>
  <si>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</si>
  <si>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</si>
  <si>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</si>
  <si>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</si>
  <si>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</si>
  <si>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</si>
  <si>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</si>
  <si>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</si>
  <si>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</si>
  <si>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</si>
  <si>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</si>
  <si>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</si>
  <si>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</si>
  <si>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</si>
  <si>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</si>
  <si>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</si>
  <si>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</si>
  <si>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</si>
  <si>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</si>
  <si>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</si>
  <si>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</si>
  <si>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</si>
  <si>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</si>
  <si>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</si>
  <si>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</si>
  <si>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</si>
  <si>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</si>
  <si>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</si>
  <si>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</si>
  <si>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</si>
  <si>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</si>
  <si>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</si>
  <si>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</si>
  <si>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</si>
  <si>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</si>
  <si>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</si>
  <si>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</si>
  <si>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</si>
  <si>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</si>
  <si>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</si>
  <si>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</si>
  <si>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</si>
  <si>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</si>
  <si>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</si>
  <si>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</si>
  <si>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</si>
  <si>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</si>
  <si>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</si>
  <si>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</si>
  <si>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</si>
  <si>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</si>
  <si>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</si>
  <si>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</si>
  <si>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</si>
  <si>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</si>
  <si>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</si>
  <si>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</si>
  <si>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</si>
  <si>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</si>
  <si>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</si>
  <si>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</si>
  <si>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</si>
  <si>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</si>
  <si>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</si>
  <si>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</si>
  <si>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</si>
  <si>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</si>
  <si>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</si>
  <si>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</si>
  <si>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</si>
  <si>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</si>
  <si>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</si>
  <si>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</si>
  <si>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</si>
  <si>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</si>
  <si>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</si>
  <si>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</si>
  <si>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</si>
  <si>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</si>
  <si>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</si>
  <si>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</si>
  <si>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</si>
  <si>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</si>
  <si>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</si>
  <si>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</si>
  <si>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</si>
  <si>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</si>
  <si>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</si>
  <si>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</si>
  <si>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</si>
  <si>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</si>
  <si>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</si>
  <si>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</si>
  <si>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</si>
  <si>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</si>
  <si>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</si>
  <si>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</si>
  <si>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</si>
  <si>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</si>
  <si>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</si>
  <si>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</si>
  <si>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</si>
  <si>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</si>
  <si>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</si>
  <si>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</si>
  <si>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</si>
  <si>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</si>
  <si>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</si>
  <si>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</si>
  <si>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</si>
  <si>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</si>
  <si>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</si>
  <si>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</si>
  <si>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</si>
  <si>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</si>
  <si>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</si>
  <si>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</si>
  <si>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</si>
  <si>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</si>
  <si>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</si>
  <si>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</si>
  <si>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</si>
  <si>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</si>
  <si>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</si>
  <si>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</si>
  <si>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</si>
  <si>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</si>
  <si>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</si>
  <si>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</si>
  <si>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</si>
  <si>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</si>
  <si>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</si>
  <si>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</si>
  <si>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</si>
  <si>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</si>
  <si>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</si>
  <si>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</si>
  <si>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</si>
  <si>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</si>
  <si>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</si>
  <si>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</si>
  <si>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</si>
  <si>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</si>
  <si>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</si>
  <si>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</si>
  <si>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</si>
  <si>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</si>
  <si>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</si>
  <si>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</si>
  <si>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</si>
  <si>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</si>
  <si>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</si>
  <si>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</si>
  <si>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</si>
  <si>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</si>
  <si>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</si>
  <si>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</si>
  <si>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</si>
  <si>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</si>
  <si>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</si>
  <si>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</si>
  <si>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</si>
  <si>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</si>
  <si>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</si>
  <si>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</si>
  <si>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</si>
  <si>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</si>
  <si>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</si>
  <si>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</si>
  <si>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</si>
  <si>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</si>
  <si>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</si>
  <si>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</si>
  <si>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</si>
  <si>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</si>
  <si>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</si>
  <si>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</si>
  <si>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</si>
  <si>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</si>
  <si>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</si>
  <si>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</si>
  <si>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</si>
  <si>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</si>
  <si>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</si>
  <si>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</si>
  <si>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</si>
  <si>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</si>
  <si>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</si>
  <si>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</si>
  <si>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</si>
  <si>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</si>
  <si>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</si>
  <si>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</si>
  <si>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</si>
  <si>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</si>
  <si>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</si>
  <si>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</si>
  <si>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</si>
  <si>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</si>
  <si>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</si>
  <si>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</si>
  <si>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</si>
  <si>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</si>
  <si>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</si>
  <si>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</si>
  <si>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</si>
  <si>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</si>
  <si>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</si>
  <si>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</si>
  <si>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</si>
  <si>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</si>
  <si>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</si>
  <si>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</si>
  <si>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</si>
  <si>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</si>
  <si>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</si>
  <si>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</si>
  <si>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</si>
  <si>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</si>
  <si>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</si>
  <si>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</si>
  <si>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</si>
  <si>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</si>
  <si>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</si>
  <si>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</si>
  <si>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</si>
  <si>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</si>
  <si>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</si>
  <si>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</si>
  <si>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</si>
  <si>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</si>
  <si>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</si>
  <si>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</si>
  <si>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</si>
  <si>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</si>
  <si>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</si>
  <si>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</si>
  <si>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</si>
  <si>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</si>
  <si>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</si>
  <si>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</si>
  <si>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</si>
  <si>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</si>
  <si>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</si>
  <si>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</si>
  <si>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</si>
  <si>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</si>
  <si>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</si>
  <si>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</si>
  <si>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</si>
  <si>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</si>
  <si>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</si>
  <si>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</si>
  <si>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</si>
  <si>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</si>
  <si>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</si>
  <si>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</si>
  <si>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</si>
  <si>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</si>
  <si>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</si>
  <si>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</si>
  <si>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</si>
  <si>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</si>
  <si>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</si>
  <si>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</si>
  <si>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</si>
  <si>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</si>
  <si>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</si>
  <si>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</si>
  <si>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</si>
  <si>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</si>
  <si>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</si>
  <si>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</si>
  <si>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</si>
  <si>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</si>
  <si>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</si>
  <si>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</si>
  <si>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</si>
  <si>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</si>
  <si>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</si>
  <si>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</si>
  <si>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</si>
  <si>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</si>
  <si>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</si>
  <si>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</si>
  <si>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</si>
  <si>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</si>
  <si>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</si>
  <si>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</si>
  <si>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</si>
  <si>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</si>
  <si>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</si>
  <si>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</si>
  <si>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</si>
  <si>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</si>
  <si>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</si>
  <si>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</si>
  <si>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</si>
  <si>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</si>
  <si>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</si>
  <si>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</si>
  <si>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</si>
  <si>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</si>
  <si>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</si>
  <si>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</si>
  <si>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</si>
  <si>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</si>
  <si>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</si>
  <si>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</si>
  <si>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</si>
  <si>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</si>
  <si>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</si>
  <si>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</si>
  <si>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</si>
  <si>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</si>
  <si>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</si>
  <si>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</si>
  <si>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</si>
  <si>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</si>
  <si>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</si>
  <si>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</si>
  <si>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</si>
  <si>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</si>
  <si>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</si>
  <si>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</si>
  <si>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</si>
  <si>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</si>
  <si>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</si>
  <si>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</si>
  <si>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</si>
  <si>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</si>
  <si>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</si>
  <si>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</si>
  <si>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</si>
  <si>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</si>
  <si>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</si>
  <si>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</si>
  <si>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</si>
  <si>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</si>
  <si>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</si>
  <si>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</si>
  <si>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</si>
  <si>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</si>
  <si>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</si>
  <si>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</si>
  <si>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</si>
  <si>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</si>
  <si>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</si>
  <si>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</si>
  <si>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</si>
  <si>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</si>
  <si>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</si>
  <si>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</si>
  <si>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</si>
  <si>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</si>
  <si>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</si>
  <si>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</si>
  <si>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</si>
  <si>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</si>
  <si>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</si>
  <si>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</si>
  <si>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</si>
  <si>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</si>
  <si>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</si>
  <si>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</si>
  <si>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</si>
  <si>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</si>
  <si>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</si>
  <si>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</si>
  <si>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</si>
  <si>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</si>
  <si>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</si>
  <si>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</si>
  <si>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</si>
  <si>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</si>
  <si>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</si>
  <si>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</si>
  <si>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</si>
  <si>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</si>
  <si>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</si>
  <si>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</si>
  <si>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</si>
  <si>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</si>
  <si>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</si>
  <si>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</si>
  <si>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</si>
  <si>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</si>
  <si>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</si>
  <si>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</si>
  <si>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</si>
  <si>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</si>
  <si>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</si>
  <si>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</si>
  <si>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</si>
  <si>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</si>
  <si>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</si>
  <si>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</si>
  <si>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</si>
  <si>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</si>
  <si>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</si>
  <si>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</si>
  <si>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</si>
  <si>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</si>
  <si>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</si>
  <si>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</si>
  <si>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</si>
  <si>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</si>
  <si>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</si>
  <si>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</si>
  <si>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</si>
  <si>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</si>
  <si>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</si>
  <si>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</si>
  <si>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</si>
  <si>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</si>
  <si>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</si>
  <si>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</si>
  <si>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</si>
  <si>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</si>
  <si>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</si>
  <si>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</si>
  <si>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</si>
  <si>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</si>
  <si>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</si>
  <si>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</si>
  <si>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</si>
  <si>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</si>
  <si>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</si>
  <si>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</si>
  <si>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</si>
  <si>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</si>
  <si>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</si>
  <si>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</si>
  <si>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</si>
  <si>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</si>
  <si>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</si>
  <si>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</si>
  <si>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</si>
  <si>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</si>
  <si>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</si>
  <si>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</si>
  <si>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</si>
  <si>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</si>
  <si>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</si>
  <si>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</si>
  <si>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</si>
  <si>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</si>
  <si>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</si>
  <si>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</si>
  <si>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</si>
  <si>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</si>
  <si>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</si>
  <si>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</si>
  <si>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</si>
  <si>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</si>
  <si>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</si>
  <si>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</si>
  <si>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</si>
  <si>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</si>
  <si>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</si>
  <si>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</si>
  <si>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</si>
  <si>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</si>
  <si>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</si>
  <si>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</si>
  <si>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</si>
  <si>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</si>
  <si>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</si>
  <si>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</si>
  <si>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</si>
  <si>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</si>
  <si>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</si>
  <si>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</si>
  <si>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</si>
  <si>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</si>
  <si>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</si>
  <si>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</si>
  <si>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</si>
  <si>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</si>
  <si>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</si>
  <si>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</si>
  <si>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</si>
  <si>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</si>
  <si>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</si>
  <si>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</si>
  <si>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</si>
  <si>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</si>
  <si>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</si>
  <si>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</si>
  <si>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</si>
  <si>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</si>
  <si>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</si>
  <si>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</si>
  <si>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</si>
  <si>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</si>
  <si>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</si>
  <si>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</si>
  <si>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</si>
  <si>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</si>
  <si>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</si>
  <si>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</si>
  <si>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</si>
  <si>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</si>
  <si>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</si>
  <si>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</si>
  <si>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</si>
  <si>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</si>
  <si>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</si>
  <si>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</si>
  <si>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</si>
  <si>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</si>
  <si>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</si>
  <si>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</si>
  <si>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</si>
  <si>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</si>
  <si>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</si>
  <si>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</si>
  <si>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</si>
  <si>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</si>
  <si>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</si>
  <si>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</si>
  <si>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</si>
  <si>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</si>
  <si>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</si>
  <si>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</si>
  <si>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</si>
  <si>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</si>
  <si>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</si>
  <si>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</si>
  <si>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</si>
  <si>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</si>
  <si>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</si>
  <si>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</si>
  <si>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</si>
  <si>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</si>
  <si>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</si>
  <si>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</si>
  <si>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</si>
  <si>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</si>
  <si>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</si>
  <si>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</si>
  <si>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</si>
  <si>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</si>
  <si>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</si>
  <si>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</si>
  <si>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</si>
  <si>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</si>
  <si>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</si>
  <si>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</si>
  <si>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</si>
  <si>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</si>
  <si>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</si>
  <si>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</si>
  <si>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</si>
  <si>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</si>
  <si>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</si>
  <si>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</si>
  <si>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</si>
  <si>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</si>
  <si>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</si>
  <si>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</si>
  <si>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</si>
  <si>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</si>
  <si>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</si>
  <si>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</si>
  <si>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</si>
  <si>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</si>
  <si>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</si>
  <si>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</si>
  <si>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</si>
  <si>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</si>
  <si>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</si>
  <si>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</si>
  <si>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</si>
  <si>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</si>
  <si>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</si>
  <si>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</si>
  <si>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</si>
  <si>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</si>
  <si>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</si>
  <si>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</si>
  <si>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</si>
  <si>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</si>
  <si>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</si>
  <si>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</si>
  <si>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</si>
  <si>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</si>
  <si>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</si>
  <si>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</si>
  <si>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</si>
  <si>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</si>
  <si>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</si>
  <si>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</si>
  <si>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</si>
  <si>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</si>
  <si>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</si>
  <si>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</si>
  <si>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</si>
  <si>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</si>
  <si>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</si>
  <si>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</si>
  <si>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</si>
  <si>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</si>
  <si>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</si>
  <si>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</si>
  <si>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</si>
  <si>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</si>
  <si>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</si>
  <si>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</si>
  <si>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</si>
  <si>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</si>
  <si>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</si>
  <si>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</si>
  <si>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</si>
  <si>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</si>
  <si>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</si>
  <si>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</si>
  <si>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</si>
  <si>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</si>
  <si>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</si>
  <si>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</si>
  <si>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</si>
  <si>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</si>
  <si>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</si>
  <si>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</si>
  <si>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</si>
  <si>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</si>
  <si>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</si>
  <si>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</si>
  <si>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</si>
  <si>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</si>
  <si>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</si>
  <si>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</si>
  <si>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</si>
  <si>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</si>
  <si>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</si>
  <si>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</si>
  <si>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</si>
  <si>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</si>
  <si>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</si>
  <si>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</si>
  <si>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</si>
  <si>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</si>
  <si>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</si>
  <si>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</si>
  <si>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</si>
  <si>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</si>
  <si>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</si>
  <si>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</si>
  <si>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</si>
  <si>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</si>
  <si>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</si>
  <si>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</si>
  <si>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</si>
  <si>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</si>
  <si>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</si>
  <si>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</si>
  <si>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</si>
  <si>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</si>
  <si>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</si>
  <si>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</si>
  <si>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</si>
  <si>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</si>
  <si>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</si>
  <si>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</si>
  <si>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</si>
  <si>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</si>
  <si>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</si>
  <si>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</si>
  <si>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</si>
  <si>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</si>
  <si>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</si>
  <si>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</si>
  <si>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</si>
  <si>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</si>
  <si>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</si>
  <si>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</si>
  <si>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</si>
  <si>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</si>
  <si>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</si>
  <si>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</si>
  <si>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</si>
  <si>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</si>
  <si>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</si>
  <si>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</si>
  <si>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</si>
  <si>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</si>
  <si>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</si>
  <si>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</si>
  <si>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</si>
  <si>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</si>
  <si>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</si>
  <si>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</si>
  <si>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</si>
  <si>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</si>
  <si>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</si>
  <si>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</si>
  <si>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</si>
  <si>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</si>
  <si>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</si>
  <si>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</si>
  <si>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</si>
  <si>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</si>
  <si>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</si>
  <si>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</si>
  <si>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</si>
  <si>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</si>
  <si>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</si>
  <si>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</si>
  <si>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</si>
  <si>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</si>
  <si>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</si>
  <si>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</si>
  <si>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</si>
  <si>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</si>
  <si>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</si>
  <si>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</si>
  <si>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</si>
  <si>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</si>
  <si>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</si>
  <si>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</si>
  <si>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</si>
  <si>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</si>
  <si>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</si>
  <si>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</si>
  <si>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</si>
  <si>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</si>
  <si>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</si>
  <si>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</si>
  <si>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</si>
  <si>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</si>
  <si>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</si>
  <si>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</si>
  <si>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</si>
  <si>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</si>
  <si>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</si>
  <si>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</si>
  <si>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</si>
  <si>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</si>
  <si>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</si>
  <si>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</si>
  <si>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</si>
  <si>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</si>
  <si>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</si>
  <si>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</si>
  <si>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</si>
  <si>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</si>
  <si>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</si>
  <si>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</si>
  <si>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</si>
  <si>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</si>
  <si>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</si>
  <si>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</si>
  <si>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</si>
  <si>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</si>
  <si>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</si>
  <si>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</si>
  <si>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</si>
  <si>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</si>
  <si>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</si>
  <si>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</si>
  <si>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</si>
  <si>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</si>
  <si>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</si>
  <si>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</si>
  <si>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</si>
  <si>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</si>
  <si>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</si>
  <si>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</si>
  <si>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</si>
  <si>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</si>
  <si>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</si>
  <si>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</si>
  <si>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</si>
  <si>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</si>
  <si>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</si>
  <si>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</si>
  <si>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</si>
  <si>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</si>
  <si>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</si>
  <si>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</si>
  <si>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</si>
  <si>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</si>
  <si>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</si>
  <si>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</si>
  <si>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</si>
  <si>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</si>
  <si>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</si>
  <si>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</si>
  <si>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</si>
  <si>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</si>
  <si>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</si>
  <si>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</si>
  <si>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</si>
  <si>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</si>
  <si>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</si>
  <si>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</si>
  <si>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</si>
  <si>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</si>
  <si>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</si>
  <si>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</si>
  <si>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</si>
  <si>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</si>
  <si>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</si>
  <si>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</si>
  <si>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</si>
  <si>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</si>
  <si>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</si>
  <si>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</si>
  <si>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</si>
  <si>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</si>
  <si>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</si>
  <si>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</si>
  <si>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</si>
  <si>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</si>
  <si>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</si>
  <si>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</si>
  <si>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</si>
  <si>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</si>
  <si>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</si>
  <si>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</si>
  <si>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</si>
  <si>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</si>
  <si>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</si>
  <si>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</si>
  <si>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</si>
  <si>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</si>
  <si>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</si>
  <si>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</si>
  <si>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</si>
  <si>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</si>
  <si>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</si>
  <si>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</si>
  <si>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</si>
  <si>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</si>
  <si>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</si>
  <si>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</si>
  <si>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</si>
  <si>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</si>
  <si>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</si>
  <si>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</si>
  <si>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</si>
  <si>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</si>
  <si>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</si>
  <si>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</si>
  <si>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</si>
  <si>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</si>
  <si>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</si>
  <si>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</si>
  <si>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</si>
  <si>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</si>
  <si>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</si>
  <si>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</si>
  <si>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</si>
  <si>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</si>
  <si>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</si>
  <si>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</si>
  <si>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</si>
  <si>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</si>
  <si>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</si>
  <si>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</si>
  <si>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</si>
  <si>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</si>
  <si>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</si>
  <si>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</si>
  <si>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</si>
  <si>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</si>
  <si>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</si>
  <si>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</si>
  <si>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</si>
  <si>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</si>
  <si>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</si>
  <si>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</si>
  <si>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</si>
  <si>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</si>
  <si>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</si>
  <si>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</si>
  <si>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</si>
  <si>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</si>
  <si>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</si>
  <si>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</si>
  <si>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</si>
  <si>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</si>
  <si>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</si>
  <si>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</si>
  <si>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</si>
  <si>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</si>
  <si>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</si>
  <si>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</si>
  <si>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</si>
  <si>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</si>
  <si>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</si>
  <si>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</si>
  <si>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</si>
  <si>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</si>
  <si>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</si>
  <si>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</si>
  <si>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</si>
  <si>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</si>
  <si>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</si>
  <si>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</si>
  <si>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</si>
  <si>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</si>
  <si>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</si>
  <si>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</si>
  <si>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</si>
  <si>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</si>
  <si>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</si>
  <si>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</si>
  <si>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</si>
  <si>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</si>
  <si>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</si>
  <si>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</si>
  <si>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</si>
  <si>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</si>
  <si>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</si>
  <si>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</si>
  <si>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</si>
  <si>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</si>
  <si>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</si>
  <si>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</si>
  <si>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</si>
  <si>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</si>
  <si>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</si>
  <si>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</si>
  <si>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</si>
  <si>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</si>
  <si>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</si>
  <si>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</si>
  <si>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</si>
  <si>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</si>
  <si>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</si>
  <si>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</si>
  <si>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</si>
  <si>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</si>
  <si>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</si>
  <si>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</si>
  <si>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</si>
  <si>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</si>
  <si>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</si>
  <si>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</si>
  <si>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</si>
  <si>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</si>
  <si>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</si>
  <si>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</si>
  <si>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</si>
  <si>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</si>
  <si>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</si>
  <si>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</si>
  <si>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</si>
  <si>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</si>
  <si>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</si>
  <si>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</si>
  <si>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</si>
  <si>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</si>
  <si>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</si>
  <si>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</si>
  <si>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</si>
  <si>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</si>
  <si>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</si>
  <si>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</si>
  <si>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</si>
  <si>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</si>
  <si>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</si>
  <si>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</si>
  <si>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</si>
  <si>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</si>
  <si>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</si>
  <si>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</si>
  <si>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</si>
  <si>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</si>
  <si>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</si>
  <si>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</si>
  <si>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</si>
  <si>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</si>
  <si>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</si>
  <si>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</si>
  <si>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</si>
  <si>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</si>
  <si>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</si>
  <si>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</si>
  <si>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</si>
  <si>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</si>
  <si>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</si>
  <si>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</si>
  <si>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</si>
  <si>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</si>
  <si>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</si>
  <si>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</si>
  <si>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</si>
  <si>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</si>
  <si>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</si>
  <si>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</si>
  <si>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</si>
  <si>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</si>
  <si>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</si>
  <si>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</si>
  <si>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</si>
  <si>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</si>
  <si>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</si>
  <si>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</si>
  <si>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</si>
  <si>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</si>
  <si>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</si>
  <si>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</si>
  <si>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</si>
  <si>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</si>
  <si>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</si>
  <si>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</si>
  <si>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</si>
  <si>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</si>
  <si>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</si>
  <si>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</si>
  <si>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</si>
  <si>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</si>
  <si>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</si>
  <si>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</si>
  <si>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</si>
  <si>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</si>
  <si>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</si>
  <si>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</si>
  <si>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</si>
  <si>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</si>
  <si>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</si>
  <si>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</si>
  <si>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</si>
  <si>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</si>
  <si>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</si>
  <si>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</si>
  <si>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</si>
  <si>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</si>
  <si>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</si>
  <si>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</si>
  <si>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</si>
  <si>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</si>
  <si>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</si>
  <si>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</si>
  <si>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</si>
  <si>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</si>
  <si>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</si>
  <si>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</si>
  <si>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</si>
  <si>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</si>
  <si>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</si>
  <si>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</si>
  <si>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</si>
  <si>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</si>
  <si>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</si>
  <si>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</si>
  <si>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</si>
  <si>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</si>
  <si>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</si>
  <si>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</si>
  <si>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</si>
  <si>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</si>
  <si>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</si>
  <si>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</si>
  <si>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</si>
  <si>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</si>
  <si>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</si>
  <si>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</si>
  <si>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</si>
  <si>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</si>
  <si>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</si>
  <si>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</si>
  <si>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</si>
  <si>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</si>
  <si>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</si>
  <si>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</si>
  <si>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</si>
  <si>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</si>
  <si>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</si>
  <si>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</si>
  <si>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</si>
  <si>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</si>
  <si>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</si>
  <si>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</si>
  <si>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</si>
  <si>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</si>
  <si>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</si>
  <si>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</si>
  <si>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</si>
  <si>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</si>
  <si>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</si>
  <si>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</si>
  <si>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</si>
  <si>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</si>
  <si>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</si>
  <si>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</si>
  <si>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</si>
  <si>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</si>
  <si>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</si>
  <si>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</si>
  <si>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</si>
  <si>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</si>
  <si>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</si>
  <si>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</si>
  <si>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</si>
  <si>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</si>
  <si>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</si>
  <si>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</si>
  <si>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</si>
  <si>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</si>
  <si>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</si>
  <si>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</si>
  <si>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</si>
  <si>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</si>
  <si>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</si>
  <si>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</si>
  <si>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</si>
  <si>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</si>
  <si>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</si>
  <si>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</si>
  <si>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</si>
  <si>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</si>
  <si>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</si>
  <si>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</si>
  <si>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</si>
  <si>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</si>
  <si>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</si>
  <si>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</si>
  <si>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</si>
  <si>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</si>
  <si>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</si>
  <si>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</si>
  <si>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</si>
  <si>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</si>
  <si>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</si>
  <si>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</si>
  <si>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</si>
  <si>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</si>
  <si>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</si>
  <si>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</si>
  <si>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</si>
  <si>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</si>
  <si>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</si>
  <si>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</si>
  <si>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</si>
  <si>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</si>
  <si>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</si>
  <si>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</si>
  <si>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</si>
  <si>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</si>
  <si>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</si>
  <si>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</si>
  <si>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</si>
  <si>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</si>
  <si>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</si>
  <si>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</si>
  <si>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</si>
  <si>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</si>
  <si>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</si>
  <si>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</si>
  <si>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</si>
  <si>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</si>
  <si>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</si>
  <si>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</si>
  <si>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</si>
  <si>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</si>
  <si>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</si>
  <si>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</si>
  <si>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</si>
  <si>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</si>
  <si>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</si>
  <si>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</si>
  <si>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</si>
  <si>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</si>
  <si>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</si>
  <si>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</si>
  <si>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</si>
  <si>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</si>
  <si>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</si>
  <si>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</si>
  <si>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</si>
  <si>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</si>
  <si>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</si>
  <si>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</si>
  <si>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</si>
  <si>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</si>
  <si>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</si>
  <si>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</si>
  <si>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</si>
  <si>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</si>
  <si>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</si>
  <si>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</si>
  <si>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</si>
  <si>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</si>
  <si>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</si>
  <si>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</si>
  <si>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</si>
  <si>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</si>
  <si>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</si>
  <si>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</si>
  <si>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</si>
  <si>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</si>
  <si>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</si>
  <si>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</si>
  <si>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</si>
  <si>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</si>
  <si>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</si>
  <si>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</si>
  <si>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</si>
  <si>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</si>
  <si>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</si>
  <si>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</si>
  <si>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</si>
  <si>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</si>
  <si>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</si>
  <si>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</si>
  <si>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</si>
  <si>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</si>
  <si>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</si>
  <si>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</si>
  <si>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</si>
  <si>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</si>
  <si>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</si>
  <si>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</si>
  <si>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</si>
  <si>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</si>
  <si>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</si>
  <si>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</si>
  <si>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</si>
  <si>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</si>
  <si>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</si>
  <si>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</si>
  <si>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</si>
  <si>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</si>
  <si>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</si>
  <si>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</si>
  <si>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</si>
  <si>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</si>
  <si>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</si>
  <si>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</si>
  <si>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</si>
  <si>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</si>
  <si>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</si>
  <si>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</si>
  <si>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</si>
  <si>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</si>
  <si>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</si>
  <si>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</si>
  <si>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</si>
  <si>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</si>
  <si>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</si>
  <si>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</si>
  <si>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</si>
  <si>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</si>
  <si>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</si>
  <si>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</si>
  <si>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</si>
  <si>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</si>
  <si>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</si>
  <si>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</si>
  <si>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</si>
  <si>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</si>
  <si>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</si>
  <si>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</si>
  <si>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</si>
  <si>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</si>
  <si>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</si>
  <si>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</si>
  <si>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</si>
  <si>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</si>
  <si>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</si>
  <si>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</si>
  <si>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</si>
  <si>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</si>
  <si>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</si>
  <si>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</si>
  <si>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</si>
  <si>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</si>
  <si>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</si>
  <si>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</si>
  <si>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</si>
  <si>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</si>
  <si>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</si>
  <si>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</si>
  <si>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</si>
  <si>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</si>
  <si>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</si>
  <si>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</si>
  <si>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</si>
  <si>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</si>
  <si>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</si>
  <si>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</si>
  <si>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</si>
  <si>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</si>
  <si>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</si>
  <si>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</si>
  <si>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</si>
  <si>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</si>
  <si>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</si>
  <si>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</si>
  <si>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</si>
  <si>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</si>
  <si>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</si>
  <si>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</si>
  <si>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</si>
  <si>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</si>
  <si>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</si>
  <si>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</si>
  <si>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</si>
  <si>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</si>
  <si>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</si>
  <si>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</si>
  <si>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</si>
  <si>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</si>
  <si>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</si>
  <si>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</si>
  <si>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</si>
  <si>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</si>
  <si>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</si>
  <si>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</si>
  <si>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</si>
  <si>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</si>
  <si>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</si>
  <si>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</si>
  <si>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</si>
  <si>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</si>
  <si>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</si>
  <si>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</si>
  <si>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</si>
  <si>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</si>
  <si>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</si>
  <si>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</si>
  <si>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</si>
  <si>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</si>
  <si>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</si>
  <si>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</si>
  <si>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</si>
  <si>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</si>
  <si>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</si>
  <si>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</si>
  <si>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</si>
  <si>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</si>
  <si>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</si>
  <si>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</si>
  <si>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</si>
  <si>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</si>
  <si>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</si>
  <si>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</si>
  <si>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</si>
  <si>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</si>
  <si>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</si>
  <si>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</si>
  <si>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</si>
  <si>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</si>
  <si>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</si>
  <si>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</si>
  <si>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</si>
  <si>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</si>
  <si>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</si>
  <si>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</si>
  <si>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</si>
  <si>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</si>
  <si>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</si>
  <si>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</si>
  <si>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</si>
  <si>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</si>
  <si>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</si>
  <si>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</si>
  <si>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</si>
  <si>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</si>
  <si>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</si>
  <si>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</si>
  <si>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</si>
  <si>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</si>
  <si>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</si>
  <si>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</si>
  <si>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</si>
  <si>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</si>
  <si>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</si>
  <si>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</si>
  <si>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</si>
  <si>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</si>
  <si>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</si>
  <si>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</si>
  <si>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</si>
  <si>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</si>
  <si>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</si>
  <si>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</si>
  <si>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</si>
  <si>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</si>
  <si>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</si>
  <si>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</si>
  <si>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</si>
  <si>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</si>
  <si>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</si>
  <si>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</si>
  <si>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</si>
  <si>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</si>
  <si>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</si>
  <si>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</si>
  <si>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</si>
  <si>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</si>
  <si>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</si>
  <si>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</si>
  <si>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</si>
  <si>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</si>
  <si>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</si>
  <si>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</si>
  <si>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</si>
  <si>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</si>
  <si>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</si>
  <si>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</si>
  <si>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</si>
  <si>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</si>
  <si>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</si>
  <si>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</si>
  <si>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</si>
  <si>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</si>
  <si>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</si>
  <si>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</si>
  <si>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</si>
  <si>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</si>
  <si>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</si>
  <si>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</si>
  <si>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</si>
  <si>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</si>
  <si>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</si>
  <si>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</si>
  <si>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</si>
  <si>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</si>
  <si>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</si>
  <si>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</si>
  <si>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</si>
  <si>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</si>
  <si>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</si>
  <si>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</si>
  <si>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</si>
  <si>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</si>
  <si>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</si>
  <si>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</si>
  <si>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</si>
  <si>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</si>
  <si>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</si>
  <si>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</si>
  <si>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</si>
  <si>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</si>
  <si>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</si>
  <si>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</si>
  <si>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</si>
  <si>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</si>
  <si>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</si>
  <si>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</si>
  <si>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</si>
  <si>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</si>
  <si>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</si>
  <si>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</si>
  <si>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</si>
  <si>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</si>
  <si>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</si>
  <si>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</si>
  <si>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</si>
  <si>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</si>
  <si>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</si>
  <si>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</si>
  <si>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</si>
  <si>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</si>
  <si>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</si>
  <si>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</si>
  <si>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</si>
  <si>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</si>
  <si>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</si>
  <si>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</si>
  <si>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</si>
  <si>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</si>
  <si>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</si>
  <si>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</si>
  <si>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</si>
  <si>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</si>
  <si>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</si>
  <si>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</si>
  <si>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</si>
  <si>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</si>
  <si>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</si>
  <si>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</si>
  <si>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</si>
  <si>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</si>
  <si>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</si>
  <si>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</si>
  <si>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</si>
  <si>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</si>
  <si>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</si>
  <si>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</si>
  <si>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</si>
  <si>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</si>
  <si>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</si>
  <si>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</si>
  <si>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</si>
  <si>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</si>
  <si>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</si>
  <si>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</si>
  <si>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</si>
  <si>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</si>
  <si>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</si>
  <si>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</si>
  <si>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</si>
  <si>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</si>
  <si>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</si>
  <si>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</si>
  <si>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</si>
  <si>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</si>
  <si>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</si>
  <si>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</si>
  <si>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</si>
  <si>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</si>
  <si>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</si>
  <si>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</si>
  <si>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</si>
  <si>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</si>
  <si>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</si>
  <si>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</si>
  <si>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</si>
  <si>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</si>
  <si>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</si>
  <si>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</si>
  <si>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</si>
  <si>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</si>
  <si>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</si>
  <si>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</si>
  <si>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</si>
  <si>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</si>
  <si>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</si>
  <si>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</si>
  <si>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</si>
  <si>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</si>
  <si>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</si>
  <si>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</si>
  <si>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</si>
  <si>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</si>
  <si>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</si>
  <si>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</si>
  <si>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</si>
  <si>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</si>
  <si>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</si>
  <si>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</si>
  <si>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</si>
  <si>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</si>
  <si>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</si>
  <si>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</si>
  <si>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</si>
  <si>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</si>
  <si>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</si>
  <si>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</si>
  <si>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</si>
  <si>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</si>
  <si>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</si>
  <si>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</si>
  <si>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</si>
  <si>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</si>
  <si>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</si>
  <si>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</si>
  <si>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</si>
  <si>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</si>
  <si>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</si>
  <si>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</si>
  <si>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</si>
  <si>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</si>
  <si>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</si>
  <si>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</si>
  <si>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</si>
  <si>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</si>
  <si>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</si>
  <si>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</si>
  <si>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</si>
  <si>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</si>
  <si>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</si>
  <si>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</si>
  <si>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</si>
  <si>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</si>
  <si>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</si>
  <si>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</si>
  <si>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</si>
  <si>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</si>
  <si>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</si>
  <si>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</si>
  <si>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</si>
  <si>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</si>
  <si>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</si>
  <si>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</si>
  <si>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</si>
  <si>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</si>
  <si>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</si>
  <si>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</si>
  <si>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</si>
  <si>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</si>
  <si>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</si>
  <si>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</si>
  <si>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</si>
  <si>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</si>
  <si>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</si>
  <si>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</si>
  <si>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</si>
  <si>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</si>
  <si>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</si>
  <si>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</si>
  <si>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</si>
  <si>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</si>
  <si>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</si>
  <si>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</si>
  <si>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</si>
  <si>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</si>
  <si>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</si>
  <si>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</si>
  <si>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</si>
  <si>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</si>
  <si>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</si>
  <si>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</si>
  <si>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</si>
  <si>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</si>
  <si>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</si>
  <si>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</si>
  <si>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</si>
  <si>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</si>
  <si>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</si>
  <si>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</si>
  <si>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</si>
  <si>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</si>
  <si>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</si>
  <si>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</si>
  <si>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</si>
  <si>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</si>
  <si>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</si>
  <si>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</si>
  <si>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</si>
  <si>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</si>
  <si>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</si>
  <si>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</si>
  <si>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</si>
  <si>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</si>
  <si>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</si>
  <si>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</si>
  <si>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</si>
  <si>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</si>
  <si>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</si>
  <si>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</si>
  <si>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</si>
  <si>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</si>
  <si>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</si>
  <si>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</si>
  <si>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</si>
  <si>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</si>
  <si>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</si>
  <si>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</si>
  <si>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</si>
  <si>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</si>
  <si>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</si>
  <si>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</si>
  <si>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</si>
  <si>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</si>
  <si>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</si>
  <si>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</si>
  <si>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</si>
  <si>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</si>
  <si>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</si>
  <si>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</si>
  <si>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</si>
  <si>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</si>
  <si>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</si>
  <si>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</si>
  <si>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</si>
  <si>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</si>
  <si>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</si>
  <si>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</si>
  <si>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</si>
  <si>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</si>
  <si>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</si>
  <si>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</si>
  <si>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</si>
  <si>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</si>
  <si>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</si>
  <si>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</si>
  <si>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</si>
  <si>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</si>
  <si>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</si>
  <si>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</si>
  <si>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</si>
  <si>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</si>
  <si>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</si>
  <si>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</si>
  <si>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</si>
  <si>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</si>
  <si>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</si>
  <si>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</si>
  <si>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</si>
  <si>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</si>
  <si>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</si>
  <si>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</si>
  <si>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</si>
  <si>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</si>
  <si>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</si>
  <si>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</si>
  <si>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</si>
  <si>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</si>
  <si>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</si>
  <si>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</si>
  <si>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</si>
  <si>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</si>
  <si>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</si>
  <si>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</si>
  <si>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</si>
  <si>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</si>
  <si>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</si>
  <si>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</si>
  <si>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</si>
  <si>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</si>
  <si>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</si>
  <si>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</si>
  <si>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</si>
  <si>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</si>
  <si>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</si>
  <si>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</si>
  <si>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</si>
  <si>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</si>
  <si>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</si>
  <si>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</si>
  <si>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</si>
  <si>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</si>
  <si>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</si>
  <si>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</si>
  <si>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</si>
  <si>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</si>
  <si>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</si>
  <si>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</si>
  <si>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</si>
  <si>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</si>
  <si>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</si>
  <si>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</si>
  <si>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</si>
  <si>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</si>
  <si>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</si>
  <si>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</si>
  <si>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</si>
  <si>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</si>
  <si>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</si>
  <si>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</si>
  <si>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</si>
  <si>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</si>
  <si>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</si>
  <si>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</si>
  <si>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</si>
  <si>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</si>
  <si>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</si>
  <si>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</si>
  <si>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</si>
  <si>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</si>
  <si>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</si>
  <si>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</si>
  <si>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</si>
  <si>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</si>
  <si>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</si>
  <si>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</si>
  <si>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</si>
  <si>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</si>
  <si>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</si>
  <si>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</si>
  <si>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</si>
  <si>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</si>
  <si>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</si>
  <si>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</si>
  <si>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</si>
  <si>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</si>
  <si>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</si>
  <si>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</si>
  <si>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</si>
  <si>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</si>
  <si>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</si>
  <si>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</si>
  <si>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</si>
  <si>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</si>
  <si>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</si>
  <si>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</si>
  <si>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</si>
  <si>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</si>
  <si>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</si>
  <si>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</si>
  <si>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</si>
  <si>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</si>
  <si>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</si>
  <si>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</si>
  <si>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</si>
  <si>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</si>
  <si>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</si>
  <si>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</si>
  <si>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</si>
  <si>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</si>
  <si>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</si>
  <si>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</si>
  <si>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</si>
  <si>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</si>
  <si>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</si>
  <si>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</si>
  <si>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</si>
  <si>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</si>
  <si>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</si>
  <si>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</si>
  <si>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</si>
  <si>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</si>
  <si>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</si>
  <si>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</si>
  <si>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</si>
  <si>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</si>
  <si>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</si>
  <si>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</si>
  <si>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</si>
  <si>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</si>
  <si>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</si>
  <si>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</si>
  <si>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</si>
  <si>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</si>
  <si>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</si>
  <si>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</si>
  <si>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</si>
  <si>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</si>
  <si>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</si>
  <si>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</si>
  <si>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</si>
  <si>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</si>
  <si>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</si>
  <si>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</si>
  <si>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</si>
  <si>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</si>
  <si>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</si>
  <si>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</si>
  <si>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</si>
  <si>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</si>
  <si>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</si>
  <si>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</si>
  <si>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</si>
  <si>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</si>
  <si>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</si>
  <si>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</si>
  <si>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</si>
  <si>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</si>
  <si>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</si>
  <si>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</si>
  <si>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</si>
  <si>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</si>
  <si>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</si>
  <si>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</si>
  <si>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</si>
  <si>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</si>
  <si>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</si>
  <si>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</si>
  <si>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</si>
  <si>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</si>
  <si>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</si>
  <si>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</si>
  <si>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</si>
  <si>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</si>
  <si>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</si>
  <si>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</si>
  <si>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</si>
  <si>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</si>
  <si>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</si>
  <si>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</si>
  <si>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</si>
  <si>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</si>
  <si>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</si>
  <si>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</si>
  <si>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</si>
  <si>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</si>
  <si>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</si>
  <si>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</si>
  <si>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</si>
  <si>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</si>
  <si>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</si>
  <si>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</si>
  <si>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</si>
  <si>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</si>
  <si>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</si>
  <si>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</si>
  <si>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</si>
  <si>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</si>
  <si>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</si>
  <si>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</si>
  <si>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</si>
  <si>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</si>
  <si>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</si>
  <si>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</si>
  <si>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</si>
  <si>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</si>
  <si>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</si>
  <si>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</si>
  <si>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</si>
  <si>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</si>
  <si>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</si>
  <si>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</si>
  <si>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</si>
  <si>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</si>
  <si>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</si>
  <si>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</si>
  <si>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</si>
  <si>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</si>
  <si>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</si>
  <si>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</si>
  <si>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</si>
  <si>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</si>
  <si>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</si>
  <si>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</si>
  <si>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</si>
  <si>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</si>
  <si>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</si>
  <si>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</si>
  <si>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</si>
  <si>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</si>
  <si>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</si>
  <si>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</si>
  <si>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</si>
  <si>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</si>
  <si>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</si>
  <si>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</si>
  <si>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</si>
  <si>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</si>
  <si>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</si>
  <si>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</si>
  <si>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</si>
  <si>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</si>
  <si>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</si>
  <si>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</si>
  <si>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</si>
  <si>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</si>
  <si>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</si>
  <si>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</si>
  <si>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</si>
  <si>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</si>
  <si>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</si>
  <si>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</si>
  <si>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</si>
  <si>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</si>
  <si>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</si>
  <si>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</si>
  <si>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</si>
  <si>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</si>
  <si>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</si>
  <si>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</si>
  <si>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</si>
  <si>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</si>
  <si>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</si>
  <si>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</si>
  <si>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</si>
  <si>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</si>
  <si>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</si>
  <si>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</si>
  <si>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</si>
  <si>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</si>
  <si>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</si>
  <si>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</si>
  <si>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</si>
  <si>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</si>
  <si>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</si>
  <si>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</si>
  <si>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</si>
  <si>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</si>
  <si>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</si>
  <si>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</si>
  <si>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</si>
  <si>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</si>
  <si>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</si>
  <si>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</si>
  <si>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</si>
  <si>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</si>
  <si>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</si>
  <si>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</si>
  <si>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</si>
  <si>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</si>
  <si>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</si>
  <si>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</si>
  <si>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</si>
  <si>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</si>
  <si>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</si>
  <si>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</si>
  <si>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</si>
  <si>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</si>
  <si>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</si>
  <si>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</si>
  <si>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</si>
  <si>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</si>
  <si>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</si>
  <si>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</si>
  <si>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</si>
  <si>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</si>
  <si>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</si>
  <si>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</si>
  <si>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</si>
  <si>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</si>
  <si>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</si>
  <si>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</si>
  <si>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</si>
  <si>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</si>
  <si>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</si>
  <si>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</si>
  <si>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</si>
  <si>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</si>
  <si>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</si>
  <si>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</si>
  <si>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</si>
  <si>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</si>
  <si>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</si>
  <si>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</si>
  <si>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</si>
  <si>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</si>
  <si>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</si>
  <si>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</si>
  <si>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</si>
  <si>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</si>
  <si>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</si>
  <si>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</si>
  <si>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</si>
  <si>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</si>
  <si>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</si>
  <si>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</si>
  <si>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</si>
  <si>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</si>
  <si>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</si>
  <si>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</si>
  <si>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</si>
  <si>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</si>
  <si>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</si>
  <si>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</si>
  <si>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</si>
  <si>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</si>
  <si>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</si>
  <si>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</si>
  <si>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</si>
  <si>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</si>
  <si>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</si>
  <si>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</si>
  <si>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</si>
  <si>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</si>
  <si>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</si>
  <si>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</si>
  <si>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</si>
  <si>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</si>
  <si>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</si>
  <si>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</si>
  <si>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</si>
  <si>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</si>
  <si>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</si>
  <si>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</si>
  <si>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</si>
  <si>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</si>
  <si>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</si>
  <si>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</si>
  <si>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</si>
  <si>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</si>
  <si>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</si>
  <si>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</si>
  <si>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</si>
  <si>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</si>
  <si>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</si>
  <si>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</si>
  <si>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</si>
  <si>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</si>
  <si>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</si>
  <si>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</si>
  <si>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</si>
  <si>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</si>
  <si>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</si>
  <si>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</si>
  <si>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</si>
  <si>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</si>
  <si>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</si>
  <si>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</si>
  <si>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</si>
  <si>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</si>
  <si>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</si>
  <si>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</si>
  <si>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</si>
  <si>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</si>
  <si>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</si>
  <si>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</si>
  <si>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</si>
  <si>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</si>
  <si>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</si>
  <si>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</si>
  <si>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</si>
  <si>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</si>
  <si>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</si>
  <si>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</si>
  <si>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</si>
  <si>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</si>
  <si>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</si>
  <si>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</si>
  <si>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</si>
  <si>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</si>
  <si>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</si>
  <si>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</si>
  <si>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</si>
  <si>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</si>
  <si>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</si>
  <si>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</si>
  <si>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</si>
  <si>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</si>
  <si>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</si>
  <si>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</si>
  <si>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</si>
  <si>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</si>
  <si>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</si>
  <si>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</si>
  <si>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</si>
  <si>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</si>
  <si>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</si>
  <si>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</si>
  <si>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</si>
  <si>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</si>
  <si>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</si>
  <si>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</si>
  <si>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</si>
  <si>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</si>
  <si>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</si>
  <si>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</si>
  <si>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</si>
  <si>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</si>
  <si>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</si>
  <si>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</si>
  <si>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</si>
  <si>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</si>
  <si>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</si>
  <si>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</si>
  <si>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</si>
  <si>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</si>
  <si>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</si>
  <si>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</si>
  <si>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</si>
  <si>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</si>
  <si>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</si>
  <si>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</si>
  <si>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</si>
  <si>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</si>
  <si>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</si>
  <si>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</si>
  <si>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</si>
  <si>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</si>
  <si>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</si>
  <si>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</si>
  <si>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</si>
  <si>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</si>
  <si>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</si>
  <si>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</si>
  <si>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</si>
  <si>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</si>
  <si>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</si>
  <si>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</si>
  <si>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</si>
  <si>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</si>
  <si>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</si>
  <si>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</si>
  <si>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</si>
  <si>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</si>
  <si>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</si>
  <si>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</si>
  <si>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</si>
  <si>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</si>
  <si>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</si>
  <si>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</si>
  <si>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</si>
  <si>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</si>
  <si>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</si>
  <si>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</si>
  <si>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</si>
  <si>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</si>
  <si>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</si>
  <si>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</si>
  <si>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</si>
  <si>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</si>
  <si>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</si>
  <si>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</si>
  <si>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</si>
  <si>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</si>
  <si>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</si>
  <si>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</si>
  <si>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</si>
  <si>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</si>
  <si>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</si>
  <si>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</si>
  <si>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</si>
  <si>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</si>
  <si>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</si>
  <si>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</si>
  <si>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</si>
  <si>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</si>
  <si>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</si>
  <si>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</si>
  <si>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</si>
  <si>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</si>
  <si>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</si>
  <si>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</si>
  <si>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</si>
  <si>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</si>
  <si>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</si>
  <si>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</si>
  <si>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</si>
  <si>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</si>
  <si>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</si>
  <si>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</si>
  <si>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</si>
  <si>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</si>
  <si>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</si>
  <si>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</si>
  <si>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</si>
  <si>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</si>
  <si>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</si>
  <si>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</si>
  <si>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</si>
  <si>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</si>
  <si>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</si>
  <si>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</si>
  <si>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</si>
  <si>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</si>
  <si>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</si>
  <si>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</si>
  <si>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</si>
  <si>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</si>
  <si>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</si>
  <si>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</si>
  <si>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</si>
  <si>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</si>
  <si>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</si>
  <si>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</si>
  <si>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</si>
  <si>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</si>
  <si>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</si>
  <si>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</si>
  <si>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</si>
  <si>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</si>
  <si>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</si>
  <si>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</si>
  <si>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</si>
  <si>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</si>
  <si>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</si>
  <si>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</si>
  <si>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</si>
  <si>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</si>
  <si>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</si>
  <si>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</si>
  <si>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</si>
  <si>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</si>
  <si>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</si>
  <si>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</si>
  <si>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</si>
  <si>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</si>
  <si>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</si>
  <si>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</si>
  <si>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</si>
  <si>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</si>
  <si>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</si>
  <si>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</si>
  <si>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</si>
  <si>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</si>
  <si>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</si>
  <si>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</si>
  <si>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</si>
  <si>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</si>
  <si>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</si>
  <si>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</si>
  <si>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</si>
  <si>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</si>
  <si>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</si>
  <si>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</si>
  <si>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</si>
  <si>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</si>
  <si>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</si>
  <si>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</si>
  <si>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</si>
  <si>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</si>
  <si>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</si>
  <si>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</si>
  <si>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</si>
  <si>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</si>
  <si>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</si>
  <si>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</si>
  <si>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</si>
  <si>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</si>
  <si>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</si>
  <si>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</si>
  <si>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</si>
  <si>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</si>
  <si>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</si>
  <si>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</si>
  <si>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</si>
  <si>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</si>
  <si>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</si>
  <si>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</si>
  <si>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</si>
  <si>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</si>
  <si>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</si>
  <si>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</si>
  <si>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</si>
  <si>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</si>
  <si>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</si>
  <si>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</si>
  <si>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</si>
  <si>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</si>
  <si>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</si>
  <si>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</si>
  <si>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</si>
  <si>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</si>
  <si>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</si>
  <si>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</si>
  <si>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</si>
  <si>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</si>
  <si>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</si>
  <si>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</si>
  <si>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</si>
  <si>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</si>
  <si>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</si>
  <si>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</si>
  <si>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</si>
  <si>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</si>
  <si>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</si>
  <si>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</si>
  <si>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</si>
  <si>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</si>
  <si>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</si>
  <si>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</si>
  <si>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</si>
  <si>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</si>
  <si>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</si>
  <si>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</si>
  <si>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</si>
  <si>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</si>
  <si>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</si>
  <si>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</si>
  <si>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</si>
  <si>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</si>
  <si>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</si>
  <si>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</si>
  <si>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</si>
  <si>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</si>
  <si>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</si>
  <si>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</si>
  <si>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</si>
  <si>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</si>
  <si>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</si>
  <si>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</si>
  <si>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</si>
  <si>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</si>
  <si>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</si>
  <si>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</si>
  <si>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</si>
  <si>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</si>
  <si>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</si>
  <si>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</si>
  <si>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</si>
  <si>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</si>
  <si>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</si>
  <si>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</si>
  <si>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</si>
  <si>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</si>
  <si>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</si>
  <si>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</si>
  <si>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</si>
  <si>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</si>
  <si>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</si>
  <si>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</si>
  <si>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</si>
  <si>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</si>
  <si>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</si>
  <si>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</si>
  <si>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</si>
  <si>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</si>
  <si>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</si>
  <si>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</si>
  <si>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</si>
  <si>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</si>
  <si>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</si>
  <si>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</si>
  <si>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</si>
  <si>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</si>
  <si>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</si>
  <si>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</si>
  <si>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</si>
  <si>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</si>
  <si>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</si>
  <si>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</si>
  <si>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</si>
  <si>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</si>
  <si>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</si>
  <si>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</si>
  <si>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</si>
  <si>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</si>
  <si>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</si>
  <si>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</si>
  <si>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</si>
  <si>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</si>
  <si>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</si>
  <si>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</si>
  <si>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</si>
  <si>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</si>
  <si>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</si>
  <si>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</si>
  <si>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</si>
  <si>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</si>
  <si>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</si>
  <si>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</si>
  <si>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</si>
  <si>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</si>
  <si>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</si>
  <si>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</si>
  <si>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</si>
  <si>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</si>
  <si>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</si>
  <si>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</si>
  <si>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</si>
  <si>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</si>
  <si>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</si>
  <si>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</si>
  <si>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</si>
  <si>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</si>
  <si>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</si>
  <si>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</si>
  <si>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</si>
  <si>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</si>
  <si>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</si>
  <si>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</si>
  <si>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</si>
  <si>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</si>
  <si>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</si>
  <si>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</si>
  <si>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</si>
  <si>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</si>
  <si>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</si>
  <si>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</si>
  <si>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</si>
  <si>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</si>
  <si>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</si>
  <si>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</si>
  <si>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</si>
  <si>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</si>
  <si>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</si>
  <si>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</si>
  <si>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</si>
  <si>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</si>
  <si>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</si>
  <si>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</si>
  <si>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</si>
  <si>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</si>
  <si>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</si>
  <si>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</si>
  <si>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</si>
  <si>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</si>
  <si>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</si>
  <si>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</si>
  <si>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</si>
  <si>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</si>
  <si>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</si>
  <si>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</si>
  <si>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</si>
  <si>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</si>
  <si>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</si>
  <si>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</si>
  <si>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</si>
  <si>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</si>
  <si>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</si>
  <si>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</si>
  <si>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</si>
  <si>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</si>
  <si>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</si>
  <si>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</si>
  <si>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</si>
  <si>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</si>
  <si>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</si>
  <si>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</si>
  <si>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</si>
  <si>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</si>
  <si>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</si>
  <si>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</si>
  <si>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</si>
  <si>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</si>
  <si>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</si>
  <si>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</si>
  <si>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</si>
  <si>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</si>
  <si>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</si>
  <si>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</si>
  <si>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</si>
  <si>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</si>
  <si>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</si>
  <si>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</si>
  <si>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</si>
  <si>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</si>
  <si>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</si>
  <si>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</si>
  <si>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</si>
  <si>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</si>
  <si>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</si>
  <si>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</si>
  <si>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</si>
  <si>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</si>
  <si>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</si>
  <si>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</si>
  <si>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</si>
  <si>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</si>
  <si>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</si>
  <si>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</si>
  <si>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</si>
  <si>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</si>
  <si>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</si>
  <si>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</si>
  <si>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</si>
  <si>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</si>
  <si>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</si>
  <si>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</si>
  <si>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</si>
  <si>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</si>
  <si>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</si>
  <si>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</si>
  <si>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</si>
  <si>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</si>
  <si>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</si>
  <si>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</si>
  <si>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</si>
  <si>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</si>
  <si>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</si>
  <si>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</si>
  <si>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</si>
  <si>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</si>
  <si>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</si>
  <si>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</si>
  <si>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</si>
  <si>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</si>
  <si>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</si>
  <si>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</si>
  <si>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</si>
  <si>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</si>
  <si>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</si>
  <si>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</si>
  <si>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</si>
  <si>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</si>
  <si>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</si>
  <si>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</si>
  <si>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</si>
  <si>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</si>
  <si>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</si>
  <si>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</si>
  <si>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</si>
  <si>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</si>
  <si>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</si>
  <si>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</si>
  <si>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</si>
  <si>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</si>
  <si>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</si>
  <si>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</si>
  <si>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</si>
  <si>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</si>
  <si>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</si>
  <si>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</si>
  <si>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</si>
  <si>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</si>
  <si>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</si>
  <si>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</si>
  <si>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</si>
  <si>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</si>
  <si>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</si>
  <si>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</si>
  <si>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</si>
  <si>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</si>
  <si>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</si>
  <si>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</si>
  <si>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</si>
  <si>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</si>
  <si>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</si>
  <si>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</si>
  <si>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</si>
  <si>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</si>
  <si>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</si>
  <si>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</si>
  <si>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</si>
  <si>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</si>
  <si>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</si>
  <si>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</si>
  <si>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</si>
  <si>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</si>
  <si>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</si>
  <si>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</si>
  <si>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</si>
  <si>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</si>
  <si>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</si>
  <si>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</si>
  <si>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</si>
  <si>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</si>
  <si>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</si>
  <si>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</si>
  <si>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</si>
  <si>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</si>
  <si>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</si>
  <si>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</si>
  <si>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</si>
  <si>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</si>
  <si>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</si>
  <si>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</si>
  <si>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</si>
  <si>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</si>
  <si>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</si>
  <si>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</si>
  <si>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</si>
  <si>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</si>
  <si>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</si>
  <si>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</si>
  <si>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</si>
  <si>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</si>
  <si>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</si>
  <si>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</si>
  <si>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</si>
  <si>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</si>
  <si>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</si>
  <si>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</si>
  <si>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</si>
  <si>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</si>
  <si>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</si>
  <si>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</si>
  <si>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</si>
  <si>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</si>
  <si>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</si>
  <si>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</si>
  <si>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</si>
  <si>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</si>
  <si>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</si>
  <si>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</si>
  <si>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</si>
  <si>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</si>
  <si>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</si>
  <si>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</si>
  <si>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</si>
  <si>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</si>
  <si>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</si>
  <si>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</si>
  <si>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</si>
  <si>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</si>
  <si>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</si>
  <si>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</si>
  <si>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</si>
  <si>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</si>
  <si>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</si>
  <si>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</si>
  <si>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</si>
  <si>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</si>
  <si>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</si>
  <si>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</si>
  <si>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</si>
  <si>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</si>
  <si>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</si>
  <si>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</si>
  <si>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</si>
  <si>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</si>
  <si>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</si>
  <si>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</si>
  <si>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</si>
  <si>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</si>
  <si>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</si>
  <si>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</si>
  <si>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</si>
  <si>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</si>
  <si>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</si>
  <si>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</si>
  <si>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</si>
  <si>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</si>
  <si>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</si>
  <si>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</si>
  <si>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</si>
  <si>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</si>
  <si>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</si>
  <si>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</si>
  <si>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</si>
  <si>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</si>
  <si>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</si>
  <si>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</si>
  <si>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</si>
  <si>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</si>
  <si>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</si>
  <si>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</si>
  <si>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</si>
  <si>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</si>
  <si>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</si>
  <si>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</si>
  <si>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</si>
  <si>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</si>
  <si>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</si>
  <si>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</si>
  <si>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</si>
  <si>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</si>
  <si>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</si>
  <si>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</si>
  <si>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</si>
  <si>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</si>
  <si>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</si>
  <si>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</si>
  <si>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</si>
  <si>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</si>
  <si>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</si>
  <si>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</si>
  <si>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</si>
  <si>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</si>
  <si>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</si>
  <si>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</si>
  <si>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</si>
  <si>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</si>
  <si>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</si>
  <si>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</si>
  <si>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</si>
  <si>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</si>
  <si>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</si>
  <si>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</si>
  <si>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</si>
  <si>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</si>
  <si>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</si>
  <si>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</si>
  <si>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</si>
  <si>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</si>
  <si>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</si>
  <si>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</si>
  <si>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</si>
  <si>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</si>
  <si>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</si>
  <si>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</si>
  <si>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</si>
  <si>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</si>
  <si>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</si>
  <si>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</si>
  <si>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</si>
  <si>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</si>
  <si>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</si>
  <si>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</si>
  <si>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</si>
  <si>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</si>
  <si>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</si>
  <si>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</si>
  <si>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</si>
  <si>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</si>
  <si>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</si>
  <si>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</si>
  <si>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</si>
  <si>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</si>
  <si>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</si>
  <si>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</si>
  <si>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</si>
  <si>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</si>
  <si>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</si>
  <si>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</si>
  <si>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</si>
  <si>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</si>
  <si>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</si>
  <si>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</si>
  <si>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</si>
  <si>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</si>
  <si>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</si>
  <si>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</si>
  <si>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</si>
  <si>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</si>
  <si>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</si>
  <si>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</si>
  <si>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</si>
  <si>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</si>
  <si>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</si>
  <si>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</si>
  <si>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</si>
  <si>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</si>
  <si>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</si>
  <si>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</si>
  <si>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</si>
  <si>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</si>
  <si>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</si>
  <si>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</si>
  <si>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</si>
  <si>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</si>
  <si>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</si>
  <si>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</si>
  <si>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</si>
  <si>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</si>
  <si>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</si>
  <si>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</si>
  <si>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</si>
  <si>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</si>
  <si>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</si>
  <si>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</si>
  <si>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</si>
  <si>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</si>
  <si>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</si>
  <si>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</si>
  <si>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</si>
  <si>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</si>
  <si>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</si>
  <si>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</si>
  <si>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</si>
  <si>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</si>
  <si>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</si>
  <si>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</si>
  <si>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</si>
  <si>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</si>
  <si>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</si>
  <si>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</si>
  <si>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</si>
  <si>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</si>
  <si>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</si>
  <si>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</si>
  <si>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</si>
  <si>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</si>
  <si>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</si>
  <si>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</si>
  <si>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</si>
  <si>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</si>
  <si>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</si>
  <si>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</si>
  <si>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</si>
  <si>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</si>
  <si>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</si>
  <si>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</si>
  <si>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</si>
  <si>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</si>
  <si>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</si>
  <si>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</si>
  <si>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</si>
  <si>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</si>
  <si>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</si>
  <si>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</si>
  <si>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</si>
  <si>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</si>
  <si>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</si>
  <si>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</si>
  <si>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</si>
  <si>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</si>
  <si>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</si>
  <si>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</si>
  <si>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</si>
  <si>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</si>
  <si>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</si>
  <si>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</si>
  <si>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</si>
  <si>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</si>
  <si>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</si>
  <si>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</si>
  <si>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</si>
  <si>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</si>
  <si>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</si>
  <si>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</si>
  <si>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</si>
  <si>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</si>
  <si>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</si>
  <si>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</si>
  <si>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</si>
  <si>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</si>
  <si>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</si>
  <si>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</si>
  <si>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</si>
  <si>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</si>
  <si>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</si>
  <si>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</si>
  <si>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</si>
  <si>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</si>
  <si>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</si>
  <si>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</si>
  <si>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</si>
  <si>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</si>
  <si>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</si>
  <si>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</si>
  <si>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</si>
  <si>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</si>
  <si>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</si>
  <si>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</si>
  <si>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</si>
  <si>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</si>
  <si>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</si>
  <si>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</si>
  <si>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</si>
  <si>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</si>
  <si>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</si>
  <si>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</si>
  <si>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</si>
  <si>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</si>
  <si>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</si>
  <si>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</si>
  <si>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</si>
  <si>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</si>
  <si>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</si>
  <si>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</si>
  <si>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</si>
  <si>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</si>
  <si>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</si>
  <si>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</si>
  <si>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</si>
  <si>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</si>
  <si>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</si>
  <si>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</si>
  <si>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</si>
  <si>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</si>
  <si>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</si>
  <si>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</si>
  <si>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</si>
  <si>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</si>
  <si>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</si>
  <si>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</si>
  <si>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</si>
  <si>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</si>
  <si>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</si>
  <si>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</si>
  <si>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</si>
  <si>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</si>
  <si>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</si>
  <si>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</si>
  <si>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</si>
  <si>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</si>
  <si>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</si>
  <si>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</si>
  <si>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</si>
  <si>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</si>
  <si>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</si>
  <si>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</si>
  <si>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</si>
  <si>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</si>
  <si>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</si>
  <si>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</si>
  <si>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</si>
  <si>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</si>
  <si>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</si>
  <si>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</si>
  <si>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</si>
  <si>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</si>
  <si>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</si>
  <si>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</si>
  <si>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</si>
  <si>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</si>
  <si>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</si>
  <si>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</si>
  <si>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</si>
  <si>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</si>
  <si>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</si>
  <si>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</si>
  <si>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</si>
  <si>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</si>
  <si>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</si>
  <si>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</si>
  <si>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</si>
  <si>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</si>
  <si>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</si>
  <si>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</si>
  <si>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</si>
  <si>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</si>
  <si>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</si>
  <si>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</si>
  <si>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</si>
  <si>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</si>
  <si>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</si>
  <si>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</si>
  <si>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</si>
  <si>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</si>
  <si>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</si>
  <si>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</si>
  <si>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</si>
  <si>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</si>
  <si>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</si>
  <si>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</si>
  <si>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</si>
  <si>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</si>
  <si>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</si>
  <si>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</si>
  <si>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</si>
  <si>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</si>
  <si>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</si>
  <si>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</si>
  <si>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</si>
  <si>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</si>
  <si>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</si>
  <si>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</si>
  <si>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</si>
  <si>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</si>
  <si>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</si>
  <si>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</si>
  <si>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</si>
  <si>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</si>
  <si>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</si>
  <si>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</si>
  <si>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</si>
  <si>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</si>
  <si>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</si>
  <si>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</si>
  <si>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</si>
  <si>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</si>
  <si>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</si>
  <si>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</si>
  <si>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</si>
  <si>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</si>
  <si>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</si>
  <si>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</si>
  <si>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</si>
  <si>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</si>
  <si>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</si>
  <si>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</si>
  <si>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</si>
  <si>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</si>
  <si>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</si>
  <si>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</si>
  <si>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</si>
  <si>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</si>
  <si>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</si>
  <si>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</si>
  <si>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</si>
  <si>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</si>
  <si>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</si>
  <si>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</si>
  <si>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</si>
  <si>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</si>
  <si>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</si>
  <si>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</si>
  <si>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</si>
  <si>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</si>
  <si>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</si>
  <si>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</si>
  <si>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</si>
  <si>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</si>
  <si>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</si>
  <si>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</si>
  <si>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</si>
  <si>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</si>
  <si>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</si>
  <si>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</si>
  <si>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</si>
  <si>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</si>
  <si>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</si>
  <si>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</si>
  <si>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</si>
  <si>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</si>
  <si>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</si>
  <si>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</si>
  <si>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</si>
  <si>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</si>
  <si>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</si>
  <si>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</si>
  <si>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</si>
  <si>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</si>
  <si>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</si>
  <si>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</si>
  <si>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</si>
  <si>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</si>
  <si>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</si>
  <si>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</si>
  <si>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</si>
  <si>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</si>
  <si>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</si>
  <si>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</si>
  <si>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</si>
  <si>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</si>
  <si>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</si>
  <si>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</si>
  <si>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</si>
  <si>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</si>
  <si>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</si>
  <si>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</si>
  <si>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</si>
  <si>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</si>
  <si>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</si>
  <si>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</si>
  <si>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</si>
  <si>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</si>
  <si>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</si>
  <si>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</si>
  <si>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</si>
  <si>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</si>
  <si>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</si>
  <si>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</si>
  <si>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</si>
  <si>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</si>
  <si>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</si>
  <si>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</si>
  <si>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</si>
  <si>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</si>
  <si>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</si>
  <si>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</si>
  <si>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</si>
  <si>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</si>
  <si>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</si>
  <si>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</si>
  <si>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</si>
  <si>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</si>
  <si>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</si>
  <si>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</si>
  <si>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</si>
  <si>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</si>
  <si>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</si>
  <si>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</si>
  <si>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</si>
  <si>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</si>
  <si>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</si>
  <si>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</si>
  <si>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</si>
  <si>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</si>
  <si>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</si>
  <si>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</si>
  <si>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</si>
  <si>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</si>
  <si>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</si>
  <si>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</si>
  <si>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</si>
  <si>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</si>
  <si>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</si>
  <si>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</si>
  <si>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</si>
  <si>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</si>
  <si>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</si>
  <si>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</si>
  <si>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</si>
  <si>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</si>
  <si>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</si>
  <si>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</si>
  <si>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</si>
  <si>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</si>
  <si>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</si>
  <si>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</si>
  <si>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</si>
  <si>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</si>
  <si>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</si>
  <si>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</si>
  <si>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</si>
  <si>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</si>
  <si>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</si>
  <si>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</si>
  <si>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</si>
  <si>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</si>
  <si>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</si>
  <si>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</si>
  <si>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</si>
  <si>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</si>
  <si>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</si>
  <si>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</si>
  <si>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</si>
  <si>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</si>
  <si>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</si>
  <si>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</si>
  <si>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</si>
  <si>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</si>
  <si>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</si>
  <si>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</si>
  <si>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</si>
  <si>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</si>
  <si>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</si>
  <si>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</si>
  <si>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</si>
  <si>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</si>
  <si>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</si>
  <si>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</si>
  <si>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</si>
  <si>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</si>
  <si>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</si>
  <si>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</si>
  <si>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</si>
  <si>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</si>
  <si>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</si>
  <si>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</si>
  <si>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</si>
  <si>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</si>
  <si>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</si>
  <si>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</si>
  <si>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</si>
  <si>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</si>
  <si>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</si>
  <si>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</si>
  <si>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</si>
  <si>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</si>
  <si>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</si>
  <si>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</si>
  <si>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</si>
  <si>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</si>
  <si>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</si>
  <si>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</si>
  <si>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</si>
  <si>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</si>
  <si>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</si>
  <si>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</si>
  <si>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</si>
  <si>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</si>
  <si>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</si>
  <si>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</si>
  <si>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</si>
  <si>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</si>
  <si>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</si>
  <si>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</si>
  <si>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</si>
  <si>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</si>
  <si>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</si>
  <si>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</si>
  <si>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</si>
  <si>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</si>
  <si>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</si>
  <si>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</si>
  <si>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</si>
  <si>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</si>
  <si>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</si>
  <si>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</si>
  <si>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</si>
  <si>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</si>
  <si>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</si>
  <si>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</si>
  <si>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</si>
  <si>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</si>
  <si>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</si>
  <si>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</si>
  <si>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</si>
  <si>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</si>
  <si>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</si>
  <si>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</si>
  <si>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</si>
  <si>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</si>
  <si>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</si>
  <si>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</si>
  <si>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</si>
  <si>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</si>
  <si>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</si>
  <si>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</si>
  <si>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</si>
  <si>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</si>
  <si>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</si>
  <si>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</si>
  <si>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</si>
  <si>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</si>
  <si>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</si>
  <si>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</si>
  <si>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</si>
  <si>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</si>
  <si>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</si>
  <si>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</si>
  <si>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</si>
  <si>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</si>
  <si>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</si>
  <si>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</si>
  <si>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</si>
  <si>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</si>
  <si>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</si>
  <si>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</si>
  <si>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</si>
  <si>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</si>
  <si>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</si>
  <si>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</si>
  <si>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</si>
  <si>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</si>
  <si>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</si>
  <si>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</si>
  <si>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</si>
  <si>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</si>
  <si>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</si>
  <si>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</si>
  <si>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</si>
  <si>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</si>
  <si>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</si>
  <si>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</si>
  <si>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</si>
  <si>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</si>
  <si>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</si>
  <si>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</si>
  <si>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</si>
  <si>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</si>
  <si>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</si>
  <si>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</si>
  <si>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</si>
  <si>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</si>
  <si>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</si>
  <si>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</si>
  <si>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</si>
  <si>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</si>
  <si>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</si>
  <si>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</si>
  <si>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</si>
  <si>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</si>
  <si>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</si>
  <si>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</si>
  <si>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</si>
  <si>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</si>
  <si>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</si>
  <si>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</si>
  <si>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</si>
  <si>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</si>
  <si>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</si>
  <si>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</si>
  <si>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</si>
  <si>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</si>
  <si>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</si>
  <si>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</si>
  <si>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</si>
  <si>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</si>
  <si>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</si>
  <si>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</si>
  <si>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</si>
  <si>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</si>
  <si>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</si>
  <si>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</si>
  <si>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</si>
  <si>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</si>
  <si>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</si>
  <si>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</si>
  <si>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</si>
  <si>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</si>
  <si>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</si>
  <si>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</si>
  <si>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</si>
  <si>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</si>
  <si>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</si>
  <si>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</si>
  <si>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</si>
  <si>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</si>
  <si>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</si>
  <si>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</si>
  <si>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</si>
  <si>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</si>
  <si>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</si>
  <si>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</si>
  <si>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</si>
  <si>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</si>
  <si>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</si>
  <si>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</si>
  <si>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</si>
  <si>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</si>
  <si>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</si>
  <si>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</si>
  <si>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</si>
  <si>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</si>
  <si>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</si>
  <si>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</si>
  <si>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</si>
  <si>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</si>
  <si>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</si>
  <si>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</si>
  <si>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</si>
  <si>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</si>
  <si>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</si>
  <si>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</si>
  <si>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</si>
  <si>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</si>
  <si>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</si>
  <si>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</si>
  <si>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</si>
  <si>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</si>
  <si>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</si>
  <si>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</si>
  <si>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</si>
  <si>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</si>
  <si>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</si>
  <si>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</si>
  <si>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</si>
  <si>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</si>
  <si>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</si>
  <si>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</si>
  <si>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</si>
  <si>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</si>
  <si>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</si>
  <si>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</si>
  <si>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</si>
  <si>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</si>
  <si>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</si>
  <si>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</si>
  <si>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</si>
  <si>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</si>
  <si>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</si>
  <si>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</si>
  <si>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</si>
  <si>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</si>
  <si>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</si>
  <si>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</si>
  <si>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</si>
  <si>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</si>
  <si>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</si>
  <si>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</si>
  <si>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</si>
  <si>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</si>
  <si>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</si>
  <si>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</si>
  <si>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</si>
  <si>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</si>
  <si>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</si>
  <si>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</si>
  <si>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</si>
  <si>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</si>
  <si>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</si>
  <si>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</si>
  <si>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</si>
  <si>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</si>
  <si>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</si>
  <si>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</si>
  <si>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</si>
  <si>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</si>
  <si>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</si>
  <si>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</si>
  <si>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</si>
  <si>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</si>
  <si>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</si>
  <si>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</si>
  <si>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</si>
  <si>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</si>
  <si>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</si>
  <si>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</si>
  <si>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</si>
  <si>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</si>
  <si>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</si>
  <si>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</si>
  <si>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</si>
  <si>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</si>
  <si>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</si>
  <si>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</si>
  <si>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</si>
  <si>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</si>
  <si>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</si>
  <si>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</si>
  <si>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</si>
  <si>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</si>
  <si>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</si>
  <si>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</si>
  <si>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</si>
  <si>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</si>
  <si>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</si>
  <si>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</si>
  <si>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</si>
  <si>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</si>
  <si>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</si>
  <si>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</si>
  <si>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</si>
  <si>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</si>
  <si>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</si>
  <si>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</si>
  <si>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</si>
  <si>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</si>
  <si>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</si>
  <si>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</si>
  <si>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</si>
  <si>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</si>
  <si>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</si>
  <si>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</si>
  <si>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</si>
  <si>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</si>
  <si>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</si>
  <si>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</si>
  <si>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</si>
  <si>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</si>
  <si>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</si>
  <si>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</si>
  <si>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</si>
  <si>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</si>
  <si>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</si>
  <si>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</si>
  <si>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</si>
  <si>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</si>
  <si>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</si>
  <si>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</si>
  <si>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</si>
  <si>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</si>
  <si>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</si>
  <si>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</si>
  <si>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</si>
  <si>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</si>
  <si>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</si>
  <si>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</si>
  <si>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</si>
  <si>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</si>
  <si>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</si>
  <si>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</si>
  <si>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</si>
  <si>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</si>
  <si>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</si>
  <si>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</si>
  <si>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</si>
  <si>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</si>
  <si>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</si>
  <si>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</si>
  <si>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</si>
  <si>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</si>
  <si>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</si>
  <si>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</si>
  <si>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</si>
  <si>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</si>
  <si>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</si>
  <si>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</si>
  <si>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</si>
  <si>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</si>
  <si>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</si>
  <si>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</si>
  <si>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</si>
  <si>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</si>
  <si>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</si>
  <si>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</si>
  <si>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</si>
  <si>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</si>
  <si>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</si>
  <si>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</si>
  <si>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</si>
  <si>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</si>
  <si>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</si>
  <si>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</si>
  <si>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</si>
  <si>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</si>
  <si>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</si>
  <si>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</si>
  <si>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</si>
  <si>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</si>
  <si>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</si>
  <si>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</si>
  <si>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</si>
  <si>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</si>
  <si>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</si>
  <si>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</si>
  <si>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</si>
  <si>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</si>
  <si>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</si>
  <si>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</si>
  <si>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</si>
  <si>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</si>
  <si>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</si>
  <si>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</si>
  <si>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</si>
  <si>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</si>
  <si>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</si>
  <si>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</si>
  <si>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</si>
  <si>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</si>
  <si>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</si>
  <si>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</si>
  <si>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</si>
  <si>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</si>
  <si>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</si>
  <si>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</si>
  <si>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</si>
  <si>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</si>
  <si>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</si>
  <si>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</si>
  <si>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</si>
  <si>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</si>
  <si>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</si>
  <si>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</si>
  <si>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</si>
  <si>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</si>
  <si>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</si>
  <si>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</si>
  <si>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</si>
  <si>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</si>
  <si>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</si>
  <si>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</si>
  <si>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</si>
  <si>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</si>
  <si>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</si>
  <si>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</si>
  <si>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</si>
  <si>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</si>
  <si>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</si>
  <si>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</si>
  <si>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</si>
  <si>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</si>
  <si>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</si>
  <si>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</si>
  <si>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</si>
  <si>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</si>
  <si>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</si>
  <si>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</si>
  <si>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</si>
  <si>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</si>
  <si>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</si>
  <si>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</si>
  <si>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</si>
  <si>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</si>
  <si>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</si>
  <si>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</si>
  <si>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</si>
  <si>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</si>
  <si>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</si>
  <si>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</si>
  <si>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</si>
  <si>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</si>
  <si>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</si>
  <si>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</si>
  <si>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</si>
  <si>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</si>
  <si>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</si>
  <si>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</si>
  <si>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</si>
  <si>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</si>
  <si>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</si>
  <si>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</si>
  <si>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</si>
  <si>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</si>
  <si>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</si>
  <si>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</si>
  <si>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</si>
  <si>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</si>
  <si>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</si>
  <si>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</si>
  <si>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</si>
  <si>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</si>
  <si>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</si>
  <si>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</si>
  <si>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</si>
  <si>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</si>
  <si>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</si>
  <si>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</si>
  <si>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</si>
  <si>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</si>
  <si>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</si>
  <si>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</si>
  <si>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</si>
  <si>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</si>
  <si>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</si>
  <si>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</si>
  <si>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</si>
  <si>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</si>
  <si>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</si>
  <si>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</si>
  <si>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</si>
  <si>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</si>
  <si>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</si>
  <si>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</si>
  <si>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</si>
  <si>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</si>
  <si>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</si>
  <si>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</si>
  <si>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</si>
  <si>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</si>
  <si>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</si>
  <si>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</si>
  <si>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</si>
  <si>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</si>
  <si>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</si>
  <si>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</si>
  <si>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</si>
  <si>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</si>
  <si>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</si>
  <si>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</si>
  <si>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</si>
  <si>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</si>
  <si>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</si>
  <si>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</si>
  <si>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</si>
  <si>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</si>
  <si>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</si>
  <si>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</si>
  <si>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</si>
  <si>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</si>
  <si>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</si>
  <si>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</si>
  <si>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</si>
  <si>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</si>
  <si>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</si>
  <si>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</si>
  <si>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</si>
  <si>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</si>
  <si>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</si>
  <si>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</si>
  <si>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</si>
  <si>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</si>
  <si>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</si>
  <si>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</si>
  <si>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</si>
  <si>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</si>
  <si>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</si>
  <si>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</si>
  <si>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</si>
  <si>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</si>
  <si>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</si>
  <si>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</si>
  <si>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</si>
  <si>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</si>
  <si>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</si>
  <si>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</si>
  <si>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</si>
  <si>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</si>
  <si>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</si>
  <si>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</si>
  <si>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</si>
  <si>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</si>
  <si>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</si>
  <si>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</si>
  <si>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</si>
  <si>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</si>
  <si>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</si>
  <si>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</si>
  <si>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</si>
  <si>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</si>
  <si>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</si>
  <si>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</si>
  <si>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</si>
  <si>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</si>
  <si>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</si>
  <si>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</si>
  <si>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</si>
  <si>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</si>
  <si>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</si>
  <si>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</si>
  <si>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</si>
  <si>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</si>
  <si>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</si>
  <si>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</si>
  <si>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</si>
  <si>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</si>
  <si>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</si>
  <si>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</si>
  <si>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</si>
  <si>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</si>
  <si>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</si>
  <si>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</si>
  <si>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</si>
  <si>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</si>
  <si>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</si>
  <si>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</si>
  <si>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</si>
  <si>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</si>
  <si>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</si>
  <si>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</si>
  <si>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</si>
  <si>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</si>
  <si>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</si>
  <si>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</si>
  <si>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</si>
  <si>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</si>
  <si>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</si>
  <si>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</si>
  <si>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</si>
  <si>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</si>
  <si>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</si>
  <si>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</si>
  <si>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</si>
  <si>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</si>
  <si>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</si>
  <si>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</si>
  <si>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</si>
  <si>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</si>
  <si>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</si>
  <si>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</si>
  <si>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</si>
  <si>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</si>
  <si>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</si>
  <si>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</si>
  <si>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</si>
  <si>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</si>
  <si>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</si>
  <si>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</si>
  <si>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</si>
  <si>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</si>
  <si>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</si>
  <si>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</si>
  <si>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</si>
  <si>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</si>
  <si>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</si>
  <si>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</si>
  <si>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</si>
  <si>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</si>
  <si>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</si>
  <si>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</si>
  <si>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</si>
  <si>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</si>
  <si>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</si>
  <si>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</si>
  <si>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</si>
  <si>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</si>
  <si>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</si>
  <si>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</si>
  <si>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</si>
  <si>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</si>
  <si>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</si>
  <si>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</si>
  <si>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</si>
  <si>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</si>
  <si>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</si>
  <si>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</si>
  <si>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</si>
  <si>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</si>
  <si>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</si>
  <si>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</si>
  <si>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</si>
  <si>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</si>
  <si>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</si>
  <si>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</si>
  <si>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</si>
  <si>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</si>
  <si>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</si>
  <si>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</si>
  <si>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</si>
  <si>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</si>
  <si>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</si>
  <si>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</si>
  <si>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</si>
  <si>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</si>
  <si>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</si>
  <si>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</si>
  <si>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</si>
  <si>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</si>
  <si>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</si>
  <si>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</si>
  <si>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</si>
  <si>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</si>
  <si>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</si>
  <si>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</si>
  <si>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</si>
  <si>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</si>
  <si>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</si>
  <si>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</si>
  <si>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</si>
  <si>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</si>
  <si>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</si>
  <si>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</si>
  <si>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</si>
  <si>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</si>
  <si>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</si>
  <si>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</si>
  <si>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</si>
  <si>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</si>
  <si>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</si>
  <si>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</si>
  <si>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</si>
  <si>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</si>
  <si>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</si>
  <si>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</si>
  <si>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</si>
  <si>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</si>
  <si>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</si>
  <si>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</si>
  <si>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</si>
  <si>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</si>
  <si>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</si>
  <si>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</si>
  <si>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</si>
  <si>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</si>
  <si>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</si>
  <si>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</si>
  <si>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</si>
  <si>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</si>
  <si>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</si>
  <si>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</si>
  <si>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</si>
  <si>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</si>
  <si>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</si>
  <si>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</si>
  <si>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</si>
  <si>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</si>
  <si>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</si>
  <si>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</si>
  <si>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</si>
  <si>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</si>
  <si>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</si>
  <si>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</si>
  <si>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</si>
  <si>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</si>
  <si>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</si>
  <si>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</si>
  <si>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</si>
  <si>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</si>
  <si>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</si>
  <si>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</si>
  <si>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</si>
  <si>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</si>
  <si>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</si>
  <si>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</si>
  <si>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</si>
  <si>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</si>
  <si>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</si>
  <si>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</si>
  <si>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</si>
  <si>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</si>
  <si>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</si>
  <si>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</si>
  <si>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</si>
  <si>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</si>
  <si>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</si>
  <si>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</si>
  <si>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</si>
  <si>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</si>
  <si>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</si>
  <si>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</si>
  <si>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</si>
  <si>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</si>
  <si>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</si>
  <si>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</si>
  <si>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</si>
  <si>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</si>
  <si>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</si>
  <si>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</si>
  <si>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</si>
  <si>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</si>
  <si>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</si>
  <si>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</si>
  <si>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</si>
  <si>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</si>
  <si>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</si>
  <si>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</si>
  <si>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</si>
  <si>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</si>
  <si>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</si>
  <si>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</si>
  <si>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</si>
  <si>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</si>
  <si>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</si>
  <si>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</si>
  <si>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</si>
  <si>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</si>
  <si>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</si>
  <si>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</si>
  <si>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</si>
  <si>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</si>
  <si>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</si>
  <si>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</si>
  <si>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</si>
  <si>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</si>
  <si>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</si>
  <si>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</si>
  <si>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</si>
  <si>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</si>
  <si>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</si>
  <si>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</si>
  <si>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</si>
  <si>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</si>
  <si>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</si>
  <si>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</si>
  <si>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</si>
  <si>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</si>
  <si>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</si>
  <si>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</si>
  <si>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</si>
  <si>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</si>
  <si>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</si>
  <si>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</si>
  <si>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</si>
  <si>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</si>
  <si>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</si>
  <si>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</si>
  <si>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</si>
  <si>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</si>
  <si>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</si>
  <si>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</si>
  <si>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</si>
  <si>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</si>
  <si>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</si>
  <si>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</si>
  <si>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</si>
  <si>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</si>
  <si>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</si>
  <si>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</si>
  <si>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</si>
  <si>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</si>
  <si>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</si>
  <si>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</si>
  <si>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</si>
  <si>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</si>
  <si>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</si>
  <si>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</si>
  <si>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</si>
  <si>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</si>
  <si>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</si>
  <si>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</si>
  <si>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</si>
  <si>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</si>
  <si>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</si>
  <si>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</si>
  <si>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</si>
  <si>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</si>
  <si>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</si>
  <si>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</si>
  <si>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</si>
  <si>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</si>
  <si>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</si>
  <si>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</si>
  <si>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</si>
  <si>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</si>
  <si>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</si>
  <si>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</si>
  <si>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</si>
  <si>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</si>
  <si>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</si>
  <si>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</si>
  <si>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</si>
  <si>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</si>
  <si>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</si>
  <si>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</si>
  <si>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</si>
  <si>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</si>
  <si>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</si>
  <si>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</si>
  <si>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</si>
  <si>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</si>
  <si>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</si>
  <si>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</si>
  <si>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</si>
  <si>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</si>
  <si>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</si>
  <si>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</si>
  <si>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</si>
  <si>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</si>
  <si>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</si>
  <si>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</si>
  <si>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</si>
  <si>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</si>
  <si>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</si>
  <si>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</si>
  <si>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</si>
  <si>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</si>
  <si>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</si>
  <si>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</si>
  <si>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</si>
  <si>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</si>
  <si>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</si>
  <si>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</si>
  <si>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</si>
  <si>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</si>
  <si>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</si>
  <si>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</si>
  <si>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</si>
  <si>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</si>
  <si>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</si>
  <si>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</si>
  <si>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</si>
  <si>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</si>
  <si>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</si>
  <si>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</si>
  <si>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</si>
  <si>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</si>
  <si>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</si>
  <si>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</si>
  <si>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</si>
  <si>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</si>
  <si>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</si>
  <si>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</si>
  <si>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</si>
  <si>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</si>
  <si>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</si>
  <si>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</si>
  <si>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</si>
  <si>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</si>
  <si>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</si>
  <si>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</si>
  <si>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</si>
  <si>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</si>
  <si>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</si>
  <si>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</si>
  <si>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</si>
  <si>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</si>
  <si>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</si>
  <si>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</si>
  <si>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</si>
  <si>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</si>
  <si>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</si>
  <si>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</si>
  <si>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</si>
  <si>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</si>
  <si>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</si>
  <si>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</si>
  <si>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</si>
  <si>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</si>
  <si>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</si>
  <si>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</si>
  <si>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</si>
  <si>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</si>
  <si>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</si>
  <si>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</si>
  <si>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</si>
  <si>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</si>
  <si>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</si>
  <si>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</si>
  <si>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</si>
  <si>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</si>
  <si>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</si>
  <si>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</si>
  <si>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</si>
  <si>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</si>
  <si>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</si>
  <si>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</si>
  <si>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</si>
  <si>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</si>
  <si>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</si>
  <si>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</si>
  <si>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</si>
  <si>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</si>
  <si>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</si>
  <si>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</si>
  <si>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</si>
  <si>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</si>
  <si>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</si>
  <si>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</si>
  <si>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</si>
  <si>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</si>
  <si>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</si>
  <si>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</si>
  <si>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</si>
  <si>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</si>
  <si>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</si>
  <si>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</si>
  <si>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</si>
  <si>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</si>
  <si>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</si>
  <si>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</si>
  <si>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</si>
  <si>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</si>
  <si>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</si>
  <si>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</si>
  <si>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</si>
  <si>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</si>
  <si>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</si>
  <si>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</si>
  <si>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</si>
  <si>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</si>
  <si>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</si>
  <si>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</si>
  <si>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</si>
  <si>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</si>
  <si>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</si>
  <si>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</si>
  <si>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</si>
  <si>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</si>
  <si>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</si>
  <si>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</si>
  <si>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</si>
  <si>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</si>
  <si>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</si>
  <si>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</si>
  <si>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</si>
  <si>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</si>
  <si>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</si>
  <si>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</si>
  <si>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</si>
  <si>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</si>
  <si>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</si>
  <si>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</si>
  <si>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</si>
  <si>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</si>
  <si>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</si>
  <si>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</si>
  <si>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</si>
  <si>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</si>
  <si>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</si>
  <si>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</si>
  <si>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</si>
  <si>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</si>
  <si>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</si>
  <si>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</si>
  <si>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</si>
  <si>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</si>
  <si>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</si>
  <si>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</si>
  <si>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</si>
  <si>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</si>
  <si>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</si>
  <si>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</si>
  <si>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</si>
  <si>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</si>
  <si>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</si>
  <si>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</si>
  <si>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</si>
  <si>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</si>
  <si>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</si>
  <si>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</si>
  <si>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</si>
  <si>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</si>
  <si>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</si>
  <si>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</si>
  <si>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</si>
  <si>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</si>
  <si>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</si>
  <si>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</si>
  <si>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</si>
  <si>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</si>
  <si>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</si>
  <si>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</si>
  <si>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</si>
  <si>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</si>
  <si>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</si>
  <si>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</si>
  <si>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</si>
  <si>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</si>
  <si>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</si>
  <si>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</si>
  <si>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</si>
  <si>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</si>
  <si>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</si>
  <si>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</si>
  <si>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</si>
  <si>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</si>
  <si>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</si>
  <si>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</si>
  <si>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</si>
  <si>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</si>
  <si>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</si>
  <si>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</si>
  <si>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</si>
  <si>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</si>
  <si>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PCM-20251030-00000802</t>
  </si>
  <si>
    <t xml:space="preserve">Site located at Salwa Border,EM team still at gate waiting to approval </t>
  </si>
  <si>
    <t>PCM-20251030-00001110</t>
  </si>
  <si>
    <t>EM team need 120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</si>
  <si>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</si>
  <si>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</si>
  <si>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</si>
  <si>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</si>
  <si>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</si>
  <si>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</si>
  <si>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</si>
  <si>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</si>
  <si>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</si>
  <si>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</si>
  <si>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</si>
  <si>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</si>
  <si>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</si>
  <si>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</si>
  <si>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</si>
  <si>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</si>
  <si>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</si>
  <si>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</si>
  <si>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</si>
  <si>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</si>
  <si>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</si>
  <si>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</si>
  <si>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</si>
  <si>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</si>
  <si>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</si>
  <si>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</si>
  <si>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</si>
  <si>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</si>
  <si>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</si>
  <si>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</si>
  <si>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</si>
  <si>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</si>
  <si>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</si>
  <si>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</si>
  <si>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</si>
  <si>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</si>
  <si>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</si>
  <si>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</si>
  <si>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</si>
  <si>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</si>
  <si>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</si>
  <si>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</si>
  <si>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</si>
  <si>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</si>
  <si>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</si>
  <si>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</si>
  <si>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</si>
  <si>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</si>
  <si>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</si>
  <si>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</si>
  <si>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</si>
  <si>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</si>
  <si>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</si>
  <si>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</si>
  <si>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</si>
  <si>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</si>
  <si>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</si>
  <si>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</si>
  <si>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</si>
  <si>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</si>
  <si>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</si>
  <si>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</si>
  <si>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</si>
  <si>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</si>
  <si>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</si>
  <si>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</si>
  <si>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</si>
  <si>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</si>
  <si>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</si>
  <si>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</si>
  <si>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</si>
  <si>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</si>
  <si>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</si>
  <si>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</si>
  <si>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</si>
  <si>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</si>
  <si>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</si>
  <si>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</si>
  <si>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</si>
  <si>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</si>
  <si>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</si>
  <si>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</si>
  <si>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</si>
  <si>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</si>
  <si>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</si>
  <si>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</si>
  <si>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PCM-20251030-00000633</t>
  </si>
  <si>
    <t xml:space="preserve">SCECO team working at area and EM team saving HUB site </t>
  </si>
  <si>
    <t>NO PCM</t>
  </si>
  <si>
    <t>EM team on the way to saving HUB site UKHA0735</t>
  </si>
  <si>
    <t>PCM-20251030-00001041</t>
  </si>
  <si>
    <t>EM team on the way need 120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</si>
  <si>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</si>
  <si>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</si>
  <si>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</si>
  <si>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</si>
  <si>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</si>
  <si>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</si>
  <si>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PCM-20251030-00000878</t>
  </si>
  <si>
    <t xml:space="preserve">team need 30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</si>
</sst>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0" totalsRowShown="0" headerRowDxfId="174" dataDxfId="173" headerRowBorderDxfId="171" tableBorderDxfId="172" totalsRowBorderDxfId="170">
  <autoFilter ref="A1:L14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8" totalsRowShown="0" headerRowDxfId="157" dataDxfId="156" headerRowBorderDxfId="154" tableBorderDxfId="155" totalsRowBorderDxfId="153">
  <autoFilter ref="A1:CJ17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1" totalsRowShown="0" headerRowDxfId="48" dataDxfId="47" headerRowBorderDxfId="45" tableBorderDxfId="46" totalsRowBorderDxfId="44">
  <autoFilter ref="A1:L15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7" totalsRowShown="0" headerRowDxfId="31" dataDxfId="30" headerRowBorderDxfId="28" tableBorderDxfId="29">
  <autoFilter ref="A1:L40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6" totalsRowShown="0" headerRowDxfId="15" dataDxfId="14" headerRowBorderDxfId="12" tableBorderDxfId="13">
  <autoFilter ref="A1:L5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0"/>
  <sheetViews>
    <sheetView workbookViewId="0">
      <selection activeCell="D5" sqref="D5"/>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297.64125057870115</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1.022315393514873</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70" t="s">
        <v>21602</v>
      </c>
      <c r="E4" s="135" t="s">
        <v>39021</v>
      </c>
      <c r="F4" s="171">
        <v>45960.463692129626</v>
      </c>
      <c r="G4" s="137">
        <f ca="1">IFERROR(NOW()-F4,"")</f>
        <v>0.12598437500128057</v>
      </c>
      <c r="H4" s="136">
        <v>45960.458136574074</v>
      </c>
      <c r="I4" s="134" t="str">
        <f>IFERROR(VLOOKUP(D4,DB!A:F,6,0),"")</f>
        <v>Generator-SG</v>
      </c>
      <c r="J4" s="134" t="str">
        <f>IFERROR(VLOOKUP(D4,DB!A:G,7,0),"")</f>
        <v>Vandalized</v>
      </c>
      <c r="K4" s="138" t="s">
        <v>39026</v>
      </c>
      <c r="L4" s="139" t="str">
        <f>IFERROR(VLOOKUP(D4,DB!A:I,9,0),"")</f>
        <v>Latis</v>
      </c>
    </row>
    <row r="5" spans="1:15" ht="15" customHeight="1">
      <c r="A5" s="133" t="s">
        <v>39027</v>
      </c>
      <c r="B5" s="134" t="str">
        <f>IFERROR(VLOOKUP(D5,DB!A:K,11,0),"")</f>
        <v>R1</v>
      </c>
      <c r="C5" s="134">
        <v>1</v>
      </c>
      <c r="D5" s="170" t="s">
        <v>19748</v>
      </c>
      <c r="E5" s="135" t="s">
        <v>39021</v>
      </c>
      <c r="F5" s="136">
        <v>45960.570636574077</v>
      </c>
      <c r="G5" s="137">
        <f ca="1">IFERROR(NOW()-F5,"")</f>
        <v>1.9039930550206918E-2</v>
      </c>
      <c r="H5" s="136">
        <v>45960.562303240738</v>
      </c>
      <c r="I5" s="134" t="str">
        <f>IFERROR(VLOOKUP(D5,DB!A:F,6,0),"")</f>
        <v>SCECO</v>
      </c>
      <c r="J5" s="134" t="str">
        <f>IFERROR(VLOOKUP(D5,DB!A:G,7,0),"")</f>
        <v>No BB Design+No BB Shifted</v>
      </c>
      <c r="K5" s="138" t="s">
        <v>39028</v>
      </c>
      <c r="L5" s="139" t="str">
        <f>IFERROR(VLOOKUP(D5,DB!A:I,9,0),"")</f>
        <v>Latis</v>
      </c>
    </row>
    <row r="6" spans="1:15" ht="15" customHeight="1">
      <c r="A6" s="133"/>
      <c r="B6" s="134" t="str">
        <f>IFERROR(VLOOKUP(D6,DB!A:K,11,0),"")</f>
        <v/>
      </c>
      <c r="C6" s="134"/>
      <c r="D6" s="134"/>
      <c r="E6" s="135"/>
      <c r="F6" s="136"/>
      <c r="G6" s="137">
        <f ca="1">IFERROR(NOW()-F6,"")</f>
        <v>45960.589676504627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45960.589676504627</v>
      </c>
      <c r="H7" s="136"/>
      <c r="I7" s="134" t="str">
        <f>IFERROR(VLOOKUP(D7,DB!A:F,6,0),"")</f>
        <v/>
      </c>
      <c r="J7" s="134" t="str">
        <f>IFERROR(VLOOKUP(D7,DB!A:G,7,0),"")</f>
        <v/>
      </c>
      <c r="K7" s="138"/>
      <c r="L7" s="139" t="str">
        <f>IFERROR(VLOOKUP(D7,DB!A:I,9,0),"")</f>
        <v/>
      </c>
    </row>
    <row r="8" spans="1:15" ht="15" customHeight="1">
      <c r="A8" s="145"/>
      <c r="B8" s="146" t="str">
        <f>IFERROR(VLOOKUP(D8,DB!A:K,11,0),"")</f>
        <v/>
      </c>
      <c r="C8" s="146"/>
      <c r="D8" s="146"/>
      <c r="E8" s="147"/>
      <c r="F8" s="148"/>
      <c r="G8" s="149">
        <f ca="1">IFERROR(NOW()-F8,"")</f>
        <v>45960.589676504627</v>
      </c>
      <c r="H8" s="148"/>
      <c r="I8" s="146" t="str">
        <f>IFERROR(VLOOKUP(D8,DB!A:F,6,0),"")</f>
        <v/>
      </c>
      <c r="J8" s="146" t="str">
        <f>IFERROR(VLOOKUP(D8,DB!A:G,7,0),"")</f>
        <v/>
      </c>
      <c r="K8" s="150"/>
      <c r="L8" s="151" t="str">
        <f>IFERROR(VLOOKUP(D8,DB!A:I,9,0),"")</f>
        <v/>
      </c>
    </row>
    <row r="9" spans="1:15" ht="15" customHeight="1">
      <c r="A9" s="133"/>
      <c r="B9" s="134" t="str">
        <f>IFERROR(VLOOKUP(D9,DB!A:K,11,0),"")</f>
        <v/>
      </c>
      <c r="C9" s="134"/>
      <c r="D9" s="134"/>
      <c r="E9" s="135"/>
      <c r="F9" s="136"/>
      <c r="G9" s="137">
        <f ca="1">IFERROR(NOW()-F9,"")</f>
        <v>45960.589676504627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45960.589676504627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45960.589676504627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45960.589676504627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45960.589676504627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45960.589676504627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45960.589676504627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80"/>
      <c r="E16" s="135"/>
      <c r="F16" s="136"/>
      <c r="G16" s="137">
        <f ca="1">IFERROR(NOW()-F16,"")</f>
        <v>45960.589676504627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45960.589676504627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45960.589676504627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45960.589676504627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45960.589676504627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45960.589676504627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45960.589676504627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45960.589676504627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45960.589676504627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45960.589676504627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45960.589676504627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45960.589676504627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45960.589676504627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45960.589676504627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45960.589676504627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45960.589676504627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45960.589676504627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45960.589676504627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45960.589676504627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45960.589676504627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45960.589676504627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45960.589676504627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45960.589676504627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45960.589676504627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45960.589676504627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45960.589676504627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45960.589676504627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45960.589676504627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45960.589676504627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45960.589676504627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45960.589676504627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45960.589676504627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45960.589676504627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45960.589676504627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45960.589676504627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45960.589676504627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45960.589676504627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45960.589676504627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45960.589676504627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45960.589676504627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45960.589676504627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45960.589676504627</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45960.589676504627</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45960.589676504627</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45960.589676504627</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45960.589676504627</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45960.589676504627</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45960.589676504627</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45960.589676504627</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45960.589676504627</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45960.589676504627</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45960.589676504627</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45960.589676504627</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45960.589676504627</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45960.589676504627</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45960.589676504627</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45960.589676504627</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45960.589676504627</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45960.589676504627</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45960.589676504627</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45960.589676504627</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45960.589676504627</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45960.589676504627</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45960.589676504627</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45960.589676504627</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45960.589676504627</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45960.589676504627</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45960.589676504627</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45960.589676504627</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45960.589676504627</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45960.589676504627</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45960.589676504627</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45960.589676504627</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45960.589676504627</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45960.589676504627</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45960.589676504627</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45960.589676504627</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45960.589676504627</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45960.589676504627</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45960.589676504627</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45960.589676504627</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45960.589676504627</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45960.589676504627</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45960.589676504627</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45960.589676504627</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45960.589676504627</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45960.589676504627</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45960.589676504627</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45960.589676504627</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45960.589676504627</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45960.589676504627</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45960.589676504627</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45960.589676504627</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45960.589676504627</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45960.589676504627</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45960.589676504627</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45960.589676504627</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45960.589676504627</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45960.589676504627</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45960.589676504627</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45960.589676504627</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45960.589676504627</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45960.589676504627</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45960.589676504627</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45960.589676504627</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45960.589676504627</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45960.589676504627</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45960.589676504627</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45960.589676504627</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45960.589676504627</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45960.589676504627</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45960.589676504627</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45960.589676504627</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45960.589676504627</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45960.589676504627</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45960.589676504627</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45960.589676504627</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45960.589676504627</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45960.589676504627</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45960.589676504627</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45960.589676504627</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45960.589676504627</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45960.589676504627</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45960.589676504627</v>
      </c>
      <c r="H139" s="136"/>
      <c r="I139" s="134" t="str">
        <f>IFERROR(VLOOKUP(D139,DB!A:F,6,0),"")</f>
        <v/>
      </c>
      <c r="J139" s="134" t="str">
        <f>IFERROR(VLOOKUP(D139,DB!A:G,7,0),"")</f>
        <v/>
      </c>
      <c r="K139" s="138"/>
      <c r="L139" s="139" t="str">
        <f>IFERROR(VLOOKUP(D139,DB!A:I,9,0),"")</f>
        <v/>
      </c>
    </row>
    <row r="140" spans="1:12" ht="15" customHeight="1">
      <c r="A140" s="145"/>
      <c r="B140" s="146" t="str">
        <f>IFERROR(VLOOKUP(D140,DB!A:K,11,0),"")</f>
        <v/>
      </c>
      <c r="C140" s="146"/>
      <c r="D140" s="146"/>
      <c r="E140" s="147"/>
      <c r="F140" s="148"/>
      <c r="G140" s="149">
        <f ca="1">IFERROR(NOW()-F140,"")</f>
        <v>45960.589676504627</v>
      </c>
      <c r="H140" s="148"/>
      <c r="I140" s="146" t="str">
        <f>IFERROR(VLOOKUP(D140,DB!A:F,6,0),"")</f>
        <v/>
      </c>
      <c r="J140" s="146" t="str">
        <f>IFERROR(VLOOKUP(D140,DB!A:G,7,0),"")</f>
        <v/>
      </c>
      <c r="K140" s="150"/>
      <c r="L140" s="151" t="str">
        <f>IFERROR(VLOOKUP(D140,DB!A:I,9,0),"")</f>
        <v/>
      </c>
    </row>
  </sheetData>
  <customSheetViews>
    <customSheetView guid="{F6042A99-DD27-4453-835D-0834D95730CC}" filter="1" showAutoFilter="1">
      <pageMargins left="0" right="0" top="0" bottom="0" header="0" footer="0"/>
      <autoFilter ref="B1:M1" xr:uid="{82542191-A6FC-44A2-8EAC-2ABC3B844EAB}"/>
    </customSheetView>
  </customSheetViews>
  <dataValidations count="2">
    <dataValidation allowBlank="1" showInputMessage="1" showErrorMessage="1" sqref="E1" xr:uid="{5DBA255D-CDD9-49FB-AD3C-AF70AB4EE696}"/>
    <dataValidation type="list" allowBlank="1" showInputMessage="1" showErrorMessage="1" sqref="E2:E14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8"/>
  <sheetViews>
    <sheetView workbookViewId="0">
      <selection activeCell="H6" sqref="H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39029</v>
      </c>
      <c r="N1" s="90" t="s">
        <v>39030</v>
      </c>
      <c r="O1" s="90" t="s">
        <v>39031</v>
      </c>
      <c r="P1" s="90" t="s">
        <v>39032</v>
      </c>
      <c r="Q1" s="90" t="s">
        <v>39033</v>
      </c>
      <c r="R1" s="90" t="s">
        <v>39034</v>
      </c>
      <c r="S1" s="90" t="s">
        <v>39035</v>
      </c>
      <c r="T1" s="90" t="s">
        <v>39036</v>
      </c>
      <c r="U1" s="90" t="s">
        <v>39037</v>
      </c>
      <c r="V1" s="90" t="s">
        <v>39038</v>
      </c>
      <c r="W1" s="90" t="s">
        <v>39039</v>
      </c>
      <c r="X1" s="90" t="s">
        <v>39040</v>
      </c>
      <c r="Y1" s="90" t="s">
        <v>39041</v>
      </c>
      <c r="Z1" s="90" t="s">
        <v>39042</v>
      </c>
      <c r="AA1" s="90" t="s">
        <v>39043</v>
      </c>
      <c r="AB1" s="90" t="s">
        <v>39044</v>
      </c>
      <c r="AC1" s="90" t="s">
        <v>39045</v>
      </c>
      <c r="AD1" s="90" t="s">
        <v>39046</v>
      </c>
      <c r="AE1" s="90" t="s">
        <v>39047</v>
      </c>
      <c r="AF1" s="90" t="s">
        <v>39048</v>
      </c>
      <c r="AG1" s="90" t="s">
        <v>39049</v>
      </c>
      <c r="AH1" s="90" t="s">
        <v>39050</v>
      </c>
      <c r="AI1" s="90" t="s">
        <v>39051</v>
      </c>
      <c r="AJ1" s="90" t="s">
        <v>39052</v>
      </c>
      <c r="AK1" s="90" t="s">
        <v>39053</v>
      </c>
      <c r="AL1" s="90" t="s">
        <v>39054</v>
      </c>
      <c r="AM1" s="90" t="s">
        <v>39055</v>
      </c>
      <c r="AN1" s="90" t="s">
        <v>39056</v>
      </c>
      <c r="AO1" s="90" t="s">
        <v>39057</v>
      </c>
      <c r="AP1" s="90" t="s">
        <v>39058</v>
      </c>
      <c r="AQ1" s="90" t="s">
        <v>39059</v>
      </c>
      <c r="AR1" s="90" t="s">
        <v>39060</v>
      </c>
      <c r="AS1" s="90" t="s">
        <v>39061</v>
      </c>
      <c r="AT1" s="90" t="s">
        <v>39062</v>
      </c>
      <c r="AU1" s="90" t="s">
        <v>39063</v>
      </c>
      <c r="AV1" s="90" t="s">
        <v>39064</v>
      </c>
      <c r="AW1" s="90" t="s">
        <v>39065</v>
      </c>
      <c r="AX1" s="90" t="s">
        <v>39066</v>
      </c>
      <c r="AY1" s="90" t="s">
        <v>39067</v>
      </c>
      <c r="AZ1" s="90" t="s">
        <v>39068</v>
      </c>
      <c r="BA1" s="90" t="s">
        <v>39069</v>
      </c>
      <c r="BB1" s="90" t="s">
        <v>39070</v>
      </c>
      <c r="BC1" s="90" t="s">
        <v>39071</v>
      </c>
      <c r="BD1" s="90" t="s">
        <v>39072</v>
      </c>
      <c r="BE1" s="90" t="s">
        <v>39073</v>
      </c>
      <c r="BF1" s="90" t="s">
        <v>39074</v>
      </c>
      <c r="BG1" s="90" t="s">
        <v>39075</v>
      </c>
      <c r="BH1" s="90" t="s">
        <v>39076</v>
      </c>
      <c r="BI1" s="90" t="s">
        <v>39077</v>
      </c>
      <c r="BJ1" s="90" t="s">
        <v>39078</v>
      </c>
      <c r="BK1" s="90" t="s">
        <v>39079</v>
      </c>
      <c r="BL1" s="90" t="s">
        <v>39080</v>
      </c>
      <c r="BM1" s="90" t="s">
        <v>39081</v>
      </c>
      <c r="BN1" s="90" t="s">
        <v>39082</v>
      </c>
      <c r="BO1" s="90" t="s">
        <v>39083</v>
      </c>
      <c r="BP1" s="90" t="s">
        <v>39084</v>
      </c>
      <c r="BQ1" s="90" t="s">
        <v>39085</v>
      </c>
      <c r="BR1" s="90" t="s">
        <v>39086</v>
      </c>
      <c r="BS1" s="90" t="s">
        <v>39087</v>
      </c>
      <c r="BT1" s="90" t="s">
        <v>39088</v>
      </c>
      <c r="BU1" s="90" t="s">
        <v>39089</v>
      </c>
      <c r="BV1" s="90" t="s">
        <v>39090</v>
      </c>
      <c r="BW1" s="90" t="s">
        <v>39091</v>
      </c>
      <c r="BX1" s="90" t="s">
        <v>39092</v>
      </c>
      <c r="BY1" s="90" t="s">
        <v>39093</v>
      </c>
      <c r="BZ1" s="90" t="s">
        <v>39094</v>
      </c>
      <c r="CA1" s="90" t="s">
        <v>39095</v>
      </c>
      <c r="CB1" s="90" t="s">
        <v>39096</v>
      </c>
      <c r="CC1" s="90" t="s">
        <v>39097</v>
      </c>
      <c r="CD1" s="90" t="s">
        <v>39098</v>
      </c>
      <c r="CE1" s="90" t="s">
        <v>39099</v>
      </c>
      <c r="CF1" s="90" t="s">
        <v>39100</v>
      </c>
      <c r="CG1" s="90" t="s">
        <v>39101</v>
      </c>
      <c r="CH1" s="90" t="s">
        <v>39102</v>
      </c>
      <c r="CI1" s="90" t="s">
        <v>39103</v>
      </c>
      <c r="CJ1" s="90" t="s">
        <v>39104</v>
      </c>
    </row>
    <row r="2" spans="1:88" s="70" customFormat="1" ht="31.5" customHeight="1">
      <c r="A2" s="63" t="s">
        <v>39105</v>
      </c>
      <c r="B2" s="63" t="s">
        <v>27</v>
      </c>
      <c r="C2" s="63">
        <v>1</v>
      </c>
      <c r="D2" s="63" t="s">
        <v>19542</v>
      </c>
      <c r="E2" s="87" t="s">
        <v>39106</v>
      </c>
      <c r="F2" s="76">
        <v>45322.056979166664</v>
      </c>
      <c r="G2" s="77" t="s">
        <v>39107</v>
      </c>
      <c r="H2" s="89">
        <v>45322.050729166665</v>
      </c>
      <c r="I2" s="63" t="s">
        <v>88</v>
      </c>
      <c r="J2" s="63" t="s">
        <v>65</v>
      </c>
      <c r="K2" s="88" t="s">
        <v>39108</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39109</v>
      </c>
      <c r="B3" s="63" t="str">
        <f>IFERROR(VLOOKUP(D3,DB!A:K,11,0),"")</f>
        <v>R2</v>
      </c>
      <c r="C3" s="63">
        <v>1</v>
      </c>
      <c r="D3" s="63" t="s">
        <v>25643</v>
      </c>
      <c r="E3" s="87" t="s">
        <v>39021</v>
      </c>
      <c r="F3" s="76">
        <v>45824.999837962961</v>
      </c>
      <c r="G3" s="77">
        <f ca="1">IFERROR(NOW()-F3,"-")</f>
        <v>135.58983854166581</v>
      </c>
      <c r="H3" s="76">
        <v>45824.993587962963</v>
      </c>
      <c r="I3" s="63" t="str">
        <f>IFERROR(VLOOKUP(D3,DB!A:F,6,0),"")</f>
        <v>Generator-SG</v>
      </c>
      <c r="J3" s="63" t="str">
        <f>IFERROR(VLOOKUP(D3,DB!A:G,7,0),"")</f>
        <v>Good</v>
      </c>
      <c r="K3" s="88" t="s">
        <v>39110</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39111</v>
      </c>
      <c r="B4" s="18" t="str">
        <f>IFERROR(VLOOKUP(D4,DB!A:K,11,0),"")</f>
        <v>R2</v>
      </c>
      <c r="C4" s="18">
        <v>1</v>
      </c>
      <c r="D4" s="18" t="s">
        <v>27532</v>
      </c>
      <c r="E4" s="114" t="s">
        <v>39106</v>
      </c>
      <c r="F4" s="115">
        <v>45958.742083333331</v>
      </c>
      <c r="G4" s="116">
        <f ca="1">IFERROR(NOW()-F4,"-")</f>
        <v>1.8475931712964666</v>
      </c>
      <c r="H4" s="115">
        <v>45958.649699074071</v>
      </c>
      <c r="I4" s="18" t="str">
        <f>IFERROR(VLOOKUP(D4,DB!A:F,6,0),"")</f>
        <v>Generator-SG</v>
      </c>
      <c r="J4" s="18" t="str">
        <f>IFERROR(VLOOKUP(D4,DB!A:G,7,0),"")</f>
        <v>Dead</v>
      </c>
      <c r="K4" s="19" t="s">
        <v>39112</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45960.589676504627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45960.589676504627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45960.589676504627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45960.589676504627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9"/>
      <c r="E9" s="114"/>
      <c r="F9" s="115"/>
      <c r="G9" s="116">
        <f ca="1">IFERROR(NOW()-F9,"-")</f>
        <v>45960.589676504627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45960.589676504627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45960.589676504627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45960.589676504627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45960.589676504627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45960.589676504627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45960.589676504627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45960.589676504627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45960.589676504627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45960.589676504627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45960.589676504627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45960.589676504627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45960.589676504627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45960.589676504627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45960.589676504627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45960.589676504627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45960.589676504627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45960.589676504627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45960.589676504627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45960.589676504627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45960.589676504627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45960.589676504627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45960.589676504627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45960.589676504627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45960.589676504627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61"/>
      <c r="B34" s="162" t="str">
        <f>IFERROR(VLOOKUP(D34,DB!A:K,11,0),"")</f>
        <v/>
      </c>
      <c r="C34" s="162"/>
      <c r="D34" s="162"/>
      <c r="E34" s="163"/>
      <c r="F34" s="164"/>
      <c r="G34" s="165">
        <f ca="1">IFERROR(NOW()-F34,"-")</f>
        <v>45960.589676504627</v>
      </c>
      <c r="H34" s="164"/>
      <c r="I34" s="162" t="str">
        <f>IFERROR(VLOOKUP(D34,DB!A:F,6,0),"")</f>
        <v/>
      </c>
      <c r="J34" s="162" t="str">
        <f>IFERROR(VLOOKUP(D34,DB!A:G,7,0),"")</f>
        <v/>
      </c>
      <c r="K34" s="166"/>
      <c r="L34" s="162" t="str">
        <f>IFERROR(VLOOKUP(D34,DB!A:I,9,0),"")</f>
        <v/>
      </c>
      <c r="M34" s="162"/>
      <c r="N34" s="162"/>
      <c r="O34" s="162"/>
      <c r="P34" s="162"/>
      <c r="Q34" s="162"/>
      <c r="R34" s="162"/>
      <c r="S34" s="162"/>
      <c r="T34" s="162"/>
      <c r="U34" s="162"/>
      <c r="V34" s="162"/>
      <c r="W34" s="162"/>
      <c r="X34" s="162"/>
      <c r="Y34" s="162"/>
      <c r="Z34" s="162"/>
      <c r="AA34" s="162"/>
      <c r="AB34" s="162"/>
      <c r="AC34" s="162"/>
      <c r="AD34" s="162"/>
      <c r="AE34" s="162"/>
      <c r="AF34" s="162"/>
      <c r="AG34" s="162"/>
      <c r="AH34" s="162"/>
      <c r="AI34" s="162"/>
      <c r="AJ34" s="162"/>
      <c r="AK34" s="162"/>
      <c r="AL34" s="162"/>
      <c r="AM34" s="162"/>
      <c r="AN34" s="162"/>
      <c r="AO34" s="162"/>
      <c r="AP34" s="162"/>
      <c r="AQ34" s="162"/>
      <c r="AR34" s="162"/>
      <c r="AS34" s="162"/>
      <c r="AT34" s="162"/>
      <c r="AU34" s="162"/>
      <c r="AV34" s="162"/>
      <c r="AW34" s="162"/>
      <c r="AX34" s="162"/>
      <c r="AY34" s="162"/>
      <c r="AZ34" s="162"/>
      <c r="BA34" s="162"/>
      <c r="BB34" s="162"/>
      <c r="BC34" s="162"/>
      <c r="BD34" s="162"/>
      <c r="BE34" s="162"/>
      <c r="BF34" s="162"/>
      <c r="BG34" s="162"/>
      <c r="BH34" s="162"/>
      <c r="BI34" s="162"/>
      <c r="BJ34" s="162"/>
      <c r="BK34" s="162"/>
      <c r="BL34" s="162"/>
      <c r="BM34" s="162"/>
      <c r="BN34" s="162"/>
      <c r="BO34" s="162"/>
      <c r="BP34" s="162"/>
      <c r="BQ34" s="162"/>
      <c r="BR34" s="162"/>
      <c r="BS34" s="162"/>
      <c r="BT34" s="162"/>
      <c r="BU34" s="162"/>
      <c r="BV34" s="162"/>
      <c r="BW34" s="162"/>
      <c r="BX34" s="162"/>
      <c r="BY34" s="162"/>
      <c r="BZ34" s="162"/>
      <c r="CA34" s="162"/>
      <c r="CB34" s="162"/>
      <c r="CC34" s="162"/>
      <c r="CD34" s="162"/>
      <c r="CE34" s="162"/>
      <c r="CF34" s="162"/>
      <c r="CG34" s="162"/>
      <c r="CH34" s="162"/>
      <c r="CI34" s="162"/>
      <c r="CJ34" s="167"/>
    </row>
    <row r="35" spans="1:88" ht="31.5" customHeight="1">
      <c r="A35" s="113"/>
      <c r="B35" s="18" t="str">
        <f>IFERROR(VLOOKUP(D35,DB!A:K,11,0),"")</f>
        <v/>
      </c>
      <c r="C35" s="18"/>
      <c r="D35" s="18"/>
      <c r="E35" s="114"/>
      <c r="F35" s="115"/>
      <c r="G35" s="116">
        <f ca="1">IFERROR(NOW()-F35,"-")</f>
        <v>45960.589676504627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45960.589676504627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45960.589676504627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45960.589676504627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45960.589676504627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45960.589676504627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45960.589676504627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45960.589676504627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45960.589676504627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45960.589676504627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45960.589676504627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45960.589676504627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45960.589676504627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45960.589676504627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45960.589676504627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45960.589676504627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45960.589676504627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45960.589676504627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45960.589676504627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45960.589676504627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45960.589676504627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45960.589676504627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45960.589676504627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45960.589676504627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45960.589676504627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45960.589676504627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45960.589676504627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45960.589676504627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45960.589676504627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45960.589676504627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45960.589676504627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45960.589676504627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45960.589676504627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45960.589676504627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45960.589676504627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45960.589676504627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45960.589676504627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45960.589676504627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45960.589676504627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45960.589676504627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45960.589676504627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45960.589676504627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45960.589676504627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45960.589676504627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45960.589676504627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45960.589676504627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45960.589676504627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45960.589676504627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45960.589676504627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45960.589676504627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45960.589676504627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45960.589676504627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45960.589676504627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45960.589676504627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45960.589676504627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45960.589676504627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45960.589676504627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45960.589676504627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45960.589676504627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45960.589676504627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45960.589676504627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45960.589676504627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45960.589676504627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45960.589676504627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45960.589676504627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45960.589676504627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45960.589676504627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45960.589676504627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45960.589676504627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45960.589676504627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45960.589676504627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45960.589676504627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45960.589676504627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45960.589676504627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45960.589676504627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45960.589676504627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45960.589676504627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45960.589676504627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45960.589676504627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45960.589676504627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45960.589676504627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45960.589676504627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45960.589676504627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45960.589676504627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45960.589676504627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45960.589676504627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45960.589676504627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45960.589676504627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45960.589676504627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45960.589676504627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45960.589676504627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45960.589676504627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45960.589676504627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45960.589676504627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45960.589676504627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45960.589676504627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45960.589676504627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45960.589676504627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45960.589676504627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45960.589676504627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45960.589676504627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45960.589676504627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45960.589676504627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45960.589676504627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45960.589676504627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45960.589676504627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45960.589676504627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45960.589676504627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45960.589676504627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45960.589676504627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45960.589676504627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45960.589676504627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45960.589676504627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45960.589676504627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45960.589676504627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45960.589676504627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45960.589676504627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45960.589676504627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45960.589676504627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45960.589676504627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45960.589676504627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45960.589676504627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45960.589676504627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45960.589676504627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45960.589676504627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45960.589676504627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45960.589676504627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45960.589676504627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45960.589676504627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45960.589676504627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45960.589676504627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45960.589676504627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45960.589676504627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45960.589676504627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45960.589676504627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45960.589676504627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45960.589676504627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45960.589676504627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45960.589676504627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45960.589676504627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45960.589676504627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45960.589676504627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45960.589676504627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61"/>
      <c r="B178" s="162" t="str">
        <f>IFERROR(VLOOKUP(D178,DB!A:K,11,0),"")</f>
        <v/>
      </c>
      <c r="C178" s="162"/>
      <c r="D178" s="162"/>
      <c r="E178" s="163"/>
      <c r="F178" s="164"/>
      <c r="G178" s="165">
        <f ca="1">IFERROR(NOW()-F178,"-")</f>
        <v>45960.589676504627</v>
      </c>
      <c r="H178" s="164"/>
      <c r="I178" s="162" t="str">
        <f>IFERROR(VLOOKUP(D178,DB!A:F,6,0),"")</f>
        <v/>
      </c>
      <c r="J178" s="162" t="str">
        <f>IFERROR(VLOOKUP(D178,DB!A:G,7,0),"")</f>
        <v/>
      </c>
      <c r="K178" s="166"/>
      <c r="L178" s="162" t="str">
        <f>IFERROR(VLOOKUP(D178,DB!A:I,9,0),"")</f>
        <v/>
      </c>
      <c r="M178" s="162"/>
      <c r="N178" s="162"/>
      <c r="O178" s="162"/>
      <c r="P178" s="162"/>
      <c r="Q178" s="162"/>
      <c r="R178" s="162"/>
      <c r="S178" s="162"/>
      <c r="T178" s="162"/>
      <c r="U178" s="162"/>
      <c r="V178" s="162"/>
      <c r="W178" s="162"/>
      <c r="X178" s="162"/>
      <c r="Y178" s="162"/>
      <c r="Z178" s="162"/>
      <c r="AA178" s="162"/>
      <c r="AB178" s="162"/>
      <c r="AC178" s="162"/>
      <c r="AD178" s="162"/>
      <c r="AE178" s="162"/>
      <c r="AF178" s="162"/>
      <c r="AG178" s="162"/>
      <c r="AH178" s="162"/>
      <c r="AI178" s="162"/>
      <c r="AJ178" s="162"/>
      <c r="AK178" s="162"/>
      <c r="AL178" s="162"/>
      <c r="AM178" s="162"/>
      <c r="AN178" s="162"/>
      <c r="AO178" s="162"/>
      <c r="AP178" s="162"/>
      <c r="AQ178" s="162"/>
      <c r="AR178" s="162"/>
      <c r="AS178" s="162"/>
      <c r="AT178" s="162"/>
      <c r="AU178" s="162"/>
      <c r="AV178" s="162"/>
      <c r="AW178" s="162"/>
      <c r="AX178" s="162"/>
      <c r="AY178" s="162"/>
      <c r="AZ178" s="162"/>
      <c r="BA178" s="162"/>
      <c r="BB178" s="162"/>
      <c r="BC178" s="162"/>
      <c r="BD178" s="162"/>
      <c r="BE178" s="162"/>
      <c r="BF178" s="162"/>
      <c r="BG178" s="162"/>
      <c r="BH178" s="162"/>
      <c r="BI178" s="162"/>
      <c r="BJ178" s="162"/>
      <c r="BK178" s="162"/>
      <c r="BL178" s="162"/>
      <c r="BM178" s="162"/>
      <c r="BN178" s="162"/>
      <c r="BO178" s="162"/>
      <c r="BP178" s="162"/>
      <c r="BQ178" s="162"/>
      <c r="BR178" s="162"/>
      <c r="BS178" s="162"/>
      <c r="BT178" s="162"/>
      <c r="BU178" s="162"/>
      <c r="BV178" s="162"/>
      <c r="BW178" s="162"/>
      <c r="BX178" s="162"/>
      <c r="BY178" s="162"/>
      <c r="BZ178" s="162"/>
      <c r="CA178" s="162"/>
      <c r="CB178" s="162"/>
      <c r="CC178" s="162"/>
      <c r="CD178" s="162"/>
      <c r="CE178" s="162"/>
      <c r="CF178" s="162"/>
      <c r="CG178" s="162"/>
      <c r="CH178" s="162"/>
      <c r="CI178" s="162"/>
      <c r="CJ178" s="167"/>
    </row>
  </sheetData>
  <dataValidations count="2">
    <dataValidation allowBlank="1" showInputMessage="1" showErrorMessage="1" sqref="E1" xr:uid="{4D935161-CDD3-4592-B877-3FB59C99E142}"/>
    <dataValidation type="list" allowBlank="1" showInputMessage="1" showErrorMessage="1" sqref="E3:E17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45960.589676504627</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45960.589676504627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45960.589676504627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45960.589676504627</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45960.589676504627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45960.589676504627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45960.589676504627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45960.589676504627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45960.589676504627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45960.589676504627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45960.589676504627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45960.589676504627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45960.589676504627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45960.589676504627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45960.589676504627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45960.589676504627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45960.589676504627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45960.589676504627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45960.589676504627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45960.589676504627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45960.589676504627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45960.589676504627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45960.589676504627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45960.589676504627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45960.589676504627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45960.589676504627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45960.589676504627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45960.589676504627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45960.589676504627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45960.589676504627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45960.589676504627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45960.589676504627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45960.589676504627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45960.589676504627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45960.589676504627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45960.589676504627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45960.589676504627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45960.589676504627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45960.589676504627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45960.589676504627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45960.589676504627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45960.589676504627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45960.589676504627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45960.589676504627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45960.589676504627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45960.589676504627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45960.589676504627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45960.589676504627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45960.589676504627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45960.589676504627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45960.589676504627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45960.589676504627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45960.589676504627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45960.589676504627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45960.589676504627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45960.589676504627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45960.589676504627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45960.589676504627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45960.589676504627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45960.589676504627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45960.589676504627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45960.589676504627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45960.589676504627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45960.589676504627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45960.589676504627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45960.589676504627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45960.589676504627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45960.589676504627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45960.589676504627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45960.589676504627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45960.589676504627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45960.589676504627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45960.589676504627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45960.589676504627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45960.589676504627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45960.589676504627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45960.589676504627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45960.589676504627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45960.589676504627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45960.589676504627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45960.589676504627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45960.589676504627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45960.589676504627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45960.589676504627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45960.589676504627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45960.589676504627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45960.589676504627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45960.589676504627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45960.589676504627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45960.589676504627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45960.589676504627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45960.589676504627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45960.589676504627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45960.589676504627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45960.589676504627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45960.589676504627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45960.589676504627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45960.589676504627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45960.589676504627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45960.589676504627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45960.589676504627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45960.589676504627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45960.589676504627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45960.589676504627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45960.589676504627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45960.589676504627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45960.589676504627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45960.589676504627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45960.589676504627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45960.589676504627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45960.589676504627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45960.589676504627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45960.589676504627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45960.589676504627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45960.589676504627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45960.589676504627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45960.589676504627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45960.589676504627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45960.589676504627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45960.589676504627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45960.589676504627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45960.589676504627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45960.589676504627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45960.589676504627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45960.589676504627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45960.589676504627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45960.589676504627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45960.589676504627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45960.589676504627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45960.589676504627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45960.589676504627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45960.589676504627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45960.589676504627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45960.589676504627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45960.589676504627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45960.589676504627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45960.589676504627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45960.589676504627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45960.589676504627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45960.589676504627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45960.589676504627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45960.589676504627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45960.589676504627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45960.589676504627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45960.589676504627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45960.589676504627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45960.589676504627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45960.589676504627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45960.589676504627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45960.589676504627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45960.589676504627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45960.589676504627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45960.589676504627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45960.589676504627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45960.589676504627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45960.589676504627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45960.589676504627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45960.589676504627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45960.589676504627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45960.589676504627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45960.589676504627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45960.589676504627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45960.589676504627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45960.589676504627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45960.589676504627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45960.589676504627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45960.589676504627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45960.589676504627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45960.589676504627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45960.589676504627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45960.589676504627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45960.589676504627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45960.589676504627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45960.589676504627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45960.589676504627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45960.589676504627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45960.589676504627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45960.589676504627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45960.589676504627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45960.589676504627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45960.589676504627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45960.589676504627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45960.589676504627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45960.589676504627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45960.589676504627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45960.589676504627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45960.589676504627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45960.589676504627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45960.589676504627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45960.589676504627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45960.589676504627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45960.589676504627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45960.589676504627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45960.589676504627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45960.589676504627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45960.589676504627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45960.589676504627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45960.589676504627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45960.589676504627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45960.589676504627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45960.589676504627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45960.589676504627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45960.589676504627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45960.589676504627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45960.589676504627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45960.589676504627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45960.589676504627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45960.589676504627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45960.589676504627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45960.589676504627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45960.589676504627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45960.589676504627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45960.589676504627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45960.589676504627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45960.589676504627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45960.589676504627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45960.589676504627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45960.589676504627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45960.589676504627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45960.589676504627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45960.589676504627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45960.589676504627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45960.589676504627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45960.589676504627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45960.589676504627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45960.589676504627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45960.589676504627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45960.589676504627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45960.589676504627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45960.589676504627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45960.589676504627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45960.589676504627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45960.589676504627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45960.589676504627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45960.589676504627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45960.589676504627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45960.589676504627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45960.589676504627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45960.589676504627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45960.589676504627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45960.589676504627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45960.589676504627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45960.589676504627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45960.589676504627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45960.589676504627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45960.589676504627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45960.589676504627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45960.589676504627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45960.589676504627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45960.589676504627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45960.589676504627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45960.589676504627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45960.589676504627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45960.589676504627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45960.589676504627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45960.589676504627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45960.589676504627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45960.589676504627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45960.589676504627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45960.589676504627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45960.589676504627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45960.589676504627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45960.589676504627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45960.589676504627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45960.589676504627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45960.589676504627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45960.589676504627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45960.589676504627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45960.589676504627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45960.589676504627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45960.589676504627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45960.589676504627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45960.589676504627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45960.589676504627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45960.589676504627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45960.589676504627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45960.589676504627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45960.589676504627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45960.589676504627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45960.589676504627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45960.589676504627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45960.589676504627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45960.589676504627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45960.589676504627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45960.589676504627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45960.589676504627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45960.589676504627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45960.589676504627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45960.589676504627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45960.589676504627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45960.589676504627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45960.589676504627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45960.589676504627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45960.589676504627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45960.589676504627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45960.589676504627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45960.589676504627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45960.589676504627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45960.589676504627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45960.589676504627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45960.589676504627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45960.589676504627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45960.589676504627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45960.589676504627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45960.589676504627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45960.589676504627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45960.589676504627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45960.589676504627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45960.589676504627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45960.589676504627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45960.589676504627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45960.589676504627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45960.589676504627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45960.589676504627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45960.589676504627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45960.589676504627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45960.589676504627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45960.589676504627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45960.589676504627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45960.589676504627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45960.589676504627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45960.589676504627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45960.589676504627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45960.589676504627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45960.589676504627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45960.589676504627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45960.589676504627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45960.589676504627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45960.589676504627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45960.589676504627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45960.589676504627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45960.589676504627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45960.589676504627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45960.589676504627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45960.589676504627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45960.589676504627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45960.589676504627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45960.589676504627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45960.589676504627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45960.589676504627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45960.589676504627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45960.589676504627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45960.589676504627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45960.589676504627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45960.589676504627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45960.589676504627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45960.589676504627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45960.589676504627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45960.589676504627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45960.589676504627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45960.589676504627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45960.589676504627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45960.589676504627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45960.589676504627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45960.589676504627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45960.589676504627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45960.589676504627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45960.589676504627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45960.589676504627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45960.589676504627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45960.589676504627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45960.589676504627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45960.589676504627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45960.589676504627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45960.589676504627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45960.589676504627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45960.589676504627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45960.589676504627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45960.589676504627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45960.589676504627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45960.589676504627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45960.589676504627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45960.589676504627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45960.589676504627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45960.589676504627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45960.589676504627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45960.589676504627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45960.589676504627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45960.589676504627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45960.589676504627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45960.589676504627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45960.589676504627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45960.589676504627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45960.589676504627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45960.589676504627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45960.589676504627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45960.589676504627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45960.589676504627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45960.589676504627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45960.589676504627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45960.589676504627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45960.589676504627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45960.589676504627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45960.589676504627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45960.589676504627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45960.589676504627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45960.589676504627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45960.589676504627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45960.589676504627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45960.589676504627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45960.589676504627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45960.589676504627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45960.589676504627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45960.589676504627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45960.589676504627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45960.589676504627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45960.589676504627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45960.589676504627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45960.589676504627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45960.589676504627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45960.589676504627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45960.589676504627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45960.589676504627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45960.589676504627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45960.589676504627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45960.589676504627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45960.589676504627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45960.589676504627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45960.589676504627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45960.589676504627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45960.589676504627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45960.589676504627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45960.589676504627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45960.589676504627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45960.589676504627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45960.589676504627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45960.589676504627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45960.589676504627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45960.589676504627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45960.589676504627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45960.589676504627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45960.589676504627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45960.589676504627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45960.589676504627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45960.589676504627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45960.589676504627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45960.589676504627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45960.589676504627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45960.589676504627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45960.589676504627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45960.589676504627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45960.589676504627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45960.589676504627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45960.589676504627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45960.589676504627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45960.589676504627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45960.589676504627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45960.589676504627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45960.589676504627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45960.589676504627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45960.589676504627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45960.589676504627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45960.589676504627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45960.589676504627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45960.589676504627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45960.589676504627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45960.589676504627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45960.589676504627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45960.589676504627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45960.589676504627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45960.589676504627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45960.589676504627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45960.589676504627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45960.589676504627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45960.589676504627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45960.589676504627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45960.589676504627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45960.589676504627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45960.589676504627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45960.589676504627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45960.589676504627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45960.589676504627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45960.589676504627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45960.589676504627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45960.589676504627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45960.589676504627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45960.589676504627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45960.589676504627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45960.589676504627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45960.589676504627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45960.589676504627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45960.589676504627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45960.589676504627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45960.589676504627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45960.589676504627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45960.589676504627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45960.589676504627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45960.589676504627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45960.589676504627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45960.589676504627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45960.589676504627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45960.589676504627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45960.589676504627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45960.589676504627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45960.589676504627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45960.589676504627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45960.589676504627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45960.589676504627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45960.589676504627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45960.589676504627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45960.589676504627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45960.589676504627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45960.589676504627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45960.589676504627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45960.589676504627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45960.589676504627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45960.589676504627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45960.589676504627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45960.589676504627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45960.589676504627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45960.589676504627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45960.589676504627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45960.589676504627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45960.589676504627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45960.589676504627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45960.589676504627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45960.589676504627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45960.589676504627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45960.589676504627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45960.589676504627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45960.589676504627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45960.589676504627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45960.589676504627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45960.589676504627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45960.589676504627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45960.589676504627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45960.589676504627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45960.589676504627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45960.589676504627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45960.589676504627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45960.589676504627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45960.589676504627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45960.589676504627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45960.589676504627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45960.589676504627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45960.589676504627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45960.589676504627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45960.589676504627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45960.589676504627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45960.589676504627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45960.589676504627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45960.589676504627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45960.589676504627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45960.589676504627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45960.589676504627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45960.589676504627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45960.589676504627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45960.589676504627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45960.589676504627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45960.589676504627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45960.589676504627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45960.589676504627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45960.589676504627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45960.589676504627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45960.589676504627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45960.589676504627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45960.589676504627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45960.589676504627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45960.589676504627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45960.589676504627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45960.589676504627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45960.589676504627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45960.589676504627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45960.589676504627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45960.589676504627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45960.589676504627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45960.589676504627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45960.589676504627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45960.589676504627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45960.589676504627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45960.589676504627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45960.589676504627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45960.589676504627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45960.589676504627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45960.589676504627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45960.589676504627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45960.589676504627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45960.589676504627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45960.589676504627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45960.589676504627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45960.589676504627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45960.589676504627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45960.589676504627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45960.589676504627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45960.589676504627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45960.589676504627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45960.589676504627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45960.589676504627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45960.589676504627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45960.589676504627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45960.589676504627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45960.589676504627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45960.589676504627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45960.589676504627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45960.589676504627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45960.589676504627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45960.589676504627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45960.589676504627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45960.589676504627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45960.589676504627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45960.589676504627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45960.589676504627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45960.589676504627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45960.589676504627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45960.589676504627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45960.589676504627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45960.589676504627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45960.589676504627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45960.589676504627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45960.589676504627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45960.589676504627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45960.589676504627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45960.589676504627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45960.589676504627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45960.589676504627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45960.589676504627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45960.589676504627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45960.589676504627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45960.589676504627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45960.589676504627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45960.589676504627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45960.589676504627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45960.589676504627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45960.589676504627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45960.589676504627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45960.589676504627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45960.589676504627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45960.589676504627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45960.589676504627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45960.589676504627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45960.589676504627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45960.589676504627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45960.589676504627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45960.589676504627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45960.589676504627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45960.589676504627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45960.589676504627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45960.589676504627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45960.589676504627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45960.589676504627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45960.589676504627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45960.589676504627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45960.589676504627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45960.589676504627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45960.589676504627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45960.589676504627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45960.589676504627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45960.589676504627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45960.589676504627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45960.589676504627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45960.589676504627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45960.589676504627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45960.589676504627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45960.589676504627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45960.589676504627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45960.589676504627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45960.589676504627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45960.589676504627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45960.589676504627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45960.589676504627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45960.589676504627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45960.589676504627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45960.589676504627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45960.589676504627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45960.589676504627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45960.589676504627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45960.589676504627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45960.589676504627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45960.589676504627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45960.589676504627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45960.589676504627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45960.589676504627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45960.589676504627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45960.589676504627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45960.589676504627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45960.589676504627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45960.589676504627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45960.589676504627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45960.589676504627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45960.589676504627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45960.589676504627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45960.589676504627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45960.589676504627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45960.589676504627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45960.589676504627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45960.589676504627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45960.589676504627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45960.589676504627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45960.589676504627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45960.589676504627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45960.589676504627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45960.589676504627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45960.589676504627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45960.589676504627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45960.589676504627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45960.589676504627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45960.589676504627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45960.589676504627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45960.589676504627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45960.589676504627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45960.589676504627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45960.589676504627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45960.589676504627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45960.589676504627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45960.589676504627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45960.589676504627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45960.589676504627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45960.589676504627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45960.589676504627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45960.589676504627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45960.589676504627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45960.589676504627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45960.589676504627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45960.589676504627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45960.589676504627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45960.589676504627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45960.589676504627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45960.589676504627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45960.589676504627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45960.589676504627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45960.589676504627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45960.589676504627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45960.589676504627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45960.589676504627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45960.589676504627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45960.589676504627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45960.589676504627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45960.589676504627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45960.589676504627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45960.589676504627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45960.589676504627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45960.589676504627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45960.589676504627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45960.589676504627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45960.589676504627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45960.589676504627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45960.589676504627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45960.589676504627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45960.589676504627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45960.589676504627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45960.589676504627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45960.589676504627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45960.589676504627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45960.589676504627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45960.589676504627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45960.589676504627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45960.589676504627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45960.589676504627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45960.589676504627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45960.589676504627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45960.589676504627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45960.589676504627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45960.589676504627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45960.589676504627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45960.589676504627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45960.589676504627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45960.589676504627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45960.589676504627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45960.589676504627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45960.589676504627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45960.589676504627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45960.589676504627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45960.589676504627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45960.589676504627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45960.589676504627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45960.589676504627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45960.589676504627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45960.589676504627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45960.589676504627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45960.589676504627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45960.589676504627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45960.589676504627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45960.589676504627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45960.589676504627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45960.589676504627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45960.589676504627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45960.589676504627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45960.589676504627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45960.589676504627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45960.589676504627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45960.589676504627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45960.589676504627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45960.589676504627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45960.589676504627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45960.589676504627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45960.589676504627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45960.589676504627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45960.589676504627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45960.589676504627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45960.589676504627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45960.589676504627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45960.589676504627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45960.589676504627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45960.589676504627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45960.589676504627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45960.589676504627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45960.589676504627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45960.589676504627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45960.589676504627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45960.589676504627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45960.589676504627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45960.589676504627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45960.589676504627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45960.589676504627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45960.589676504627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45960.589676504627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45960.589676504627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45960.589676504627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45960.589676504627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45960.589676504627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45960.589676504627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45960.589676504627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45960.589676504627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45960.589676504627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45960.589676504627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45960.589676504627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45960.589676504627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45960.589676504627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45960.589676504627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45960.589676504627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45960.589676504627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45960.589676504627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45960.589676504627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45960.589676504627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45960.589676504627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45960.589676504627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45960.589676504627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45960.589676504627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45960.589676504627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45960.589676504627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45960.589676504627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45960.589676504627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45960.589676504627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45960.589676504627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45960.589676504627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45960.589676504627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45960.589676504627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45960.589676504627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45960.589676504627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45960.589676504627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45960.589676504627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45960.589676504627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45960.589676504627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45960.589676504627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45960.589676504627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45960.589676504627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45960.589676504627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45960.589676504627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45960.589676504627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45960.589676504627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45960.589676504627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45960.589676504627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45960.589676504627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45960.589676504627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45960.589676504627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45960.589676504627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45960.589676504627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45960.589676504627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45960.589676504627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45960.589676504627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45960.589676504627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45960.589676504627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45960.589676504627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45960.589676504627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45960.589676504627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45960.589676504627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45960.589676504627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45960.589676504627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45960.589676504627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45960.589676504627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45960.589676504627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45960.589676504627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45960.589676504627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45960.589676504627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45960.589676504627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45960.589676504627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45960.589676504627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45960.589676504627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45960.589676504627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45960.589676504627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45960.589676504627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45960.589676504627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45960.589676504627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45960.589676504627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45960.589676504627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45960.589676504627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45960.589676504627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45960.589676504627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45960.589676504627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45960.589676504627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45960.589676504627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45960.589676504627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45960.589676504627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45960.589676504627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45960.589676504627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45960.589676504627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45960.589676504627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45960.589676504627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45960.589676504627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45960.589676504627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45960.589676504627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45960.589676504627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45960.589676504627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45960.589676504627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45960.589676504627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45960.589676504627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45960.589676504627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45960.589676504627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45960.589676504627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45960.589676504627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45960.589676504627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45960.589676504627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45960.589676504627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45960.589676504627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45960.589676504627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45960.589676504627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45960.589676504627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45960.589676504627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45960.589676504627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45960.589676504627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45960.589676504627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45960.589676504627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45960.589676504627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45960.589676504627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45960.589676504627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45960.589676504627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45960.589676504627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45960.589676504627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45960.589676504627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45960.589676504627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45960.589676504627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45960.589676504627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45960.589676504627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45960.589676504627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45960.589676504627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45960.589676504627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45960.589676504627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45960.589676504627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45960.589676504627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45960.589676504627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45960.589676504627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45960.589676504627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45960.589676504627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45960.589676504627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45960.589676504627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45960.589676504627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45960.589676504627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45960.589676504627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45960.589676504627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45960.589676504627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45960.589676504627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45960.589676504627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45960.589676504627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45960.589676504627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45960.589676504627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45960.589676504627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45960.589676504627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45960.589676504627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45960.589676504627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45960.589676504627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45960.589676504627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45960.589676504627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45960.589676504627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45960.589676504627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45960.589676504627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45960.589676504627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45960.589676504627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45960.589676504627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45960.589676504627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45960.589676504627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45960.589676504627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45960.589676504627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45960.589676504627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45960.589676504627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45960.589676504627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45960.589676504627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45960.589676504627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45960.589676504627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45960.589676504627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45960.589676504627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45960.589676504627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45960.589676504627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45960.589676504627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45960.589676504627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45960.589676504627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45960.589676504627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45960.589676504627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45960.589676504627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45960.589676504627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45960.589676504627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45960.589676504627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45960.589676504627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45960.589676504627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45960.589676504627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45960.589676504627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45960.589676504627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45960.589676504627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45960.589676504627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45960.589676504627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45960.589676504627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45960.589676504627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45960.589676504627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45960.589676504627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45960.589676504627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45960.589676504627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45960.589676504627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45960.589676504627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45960.589676504627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45960.589676504627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45960.589676504627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45960.589676504627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45960.589676504627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45960.589676504627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45960.589676504627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45960.589676504627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45960.589676504627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45960.589676504627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45960.589676504627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45960.589676504627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45960.589676504627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45960.589676504627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45960.589676504627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45960.589676504627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45960.589676504627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45960.589676504627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45960.589676504627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45960.589676504627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45960.589676504627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45960.589676504627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45960.589676504627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45960.589676504627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45960.589676504627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45960.589676504627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45960.589676504627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45960.589676504627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45960.589676504627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45960.589676504627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45960.589676504627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45960.589676504627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45960.589676504627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45960.589676504627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45960.589676504627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45960.589676504627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45960.589676504627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45960.589676504627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45960.589676504627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45960.589676504627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45960.589676504627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45960.589676504627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45960.589676504627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45960.589676504627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45960.589676504627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45960.589676504627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45960.589676504627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45960.589676504627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45960.589676504627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45960.589676504627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45960.589676504627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45960.589676504627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45960.589676504627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45960.589676504627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45960.589676504627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45960.589676504627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45960.589676504627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45960.589676504627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45960.589676504627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45960.589676504627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45960.589676504627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45960.589676504627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45960.589676504627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45960.589676504627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45960.589676504627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45960.589676504627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45960.589676504627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45960.589676504627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45960.589676504627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45960.589676504627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45960.589676504627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45960.589676504627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45960.589676504627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45960.589676504627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45960.589676504627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45960.589676504627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45960.589676504627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45960.589676504627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45960.589676504627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45960.589676504627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45960.589676504627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45960.589676504627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45960.589676504627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45960.589676504627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45960.589676504627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45960.589676504627</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1"/>
  <sheetViews>
    <sheetView workbookViewId="0">
      <selection activeCell="K14" sqref="K1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257.10895891203108</v>
      </c>
      <c r="H2" s="99">
        <v>45703.474768518521</v>
      </c>
      <c r="I2" s="99" t="str">
        <f>IFERROR(VLOOKUP(D2,DB!A:F,6,0),"")</f>
        <v>SCECO</v>
      </c>
      <c r="J2" s="99" t="str">
        <f>IFERROR(VLOOKUP(D2,DB!A:G,7,0),"")</f>
        <v>Dead</v>
      </c>
      <c r="K2" s="101" t="s">
        <v>39114</v>
      </c>
      <c r="L2" s="94" t="str">
        <f>IFERROR(VLOOKUP(D2,DB!A:I,9,0),"")</f>
        <v>Latis</v>
      </c>
    </row>
    <row r="3" spans="1:16" ht="15" customHeight="1">
      <c r="A3" s="119" t="s">
        <v>39115</v>
      </c>
      <c r="B3" s="119" t="str">
        <f>IFERROR(VLOOKUP(D3,DB!A:K,11,0),"")</f>
        <v>R4</v>
      </c>
      <c r="C3" s="120">
        <v>1</v>
      </c>
      <c r="D3" s="121" t="s">
        <v>35072</v>
      </c>
      <c r="E3" s="98" t="s">
        <v>39021</v>
      </c>
      <c r="F3" s="123">
        <v>45960.396087962959</v>
      </c>
      <c r="G3" s="124">
        <f ca="1">IFERROR(NOW()-F3,"")</f>
        <v>0.19358854166785022</v>
      </c>
      <c r="H3" s="123">
        <v>45960.38758101852</v>
      </c>
      <c r="I3" s="119" t="str">
        <f>IFERROR(VLOOKUP(D3,DB!A:F,6,0),"")</f>
        <v>SCECO</v>
      </c>
      <c r="J3" s="119" t="str">
        <f>IFERROR(VLOOKUP(D3,DB!A:G,7,0),"")</f>
        <v>Dead</v>
      </c>
      <c r="K3" s="125" t="s">
        <v>39116</v>
      </c>
      <c r="L3" s="121" t="str">
        <f>IFERROR(VLOOKUP(D3,DB!A:I,9,0),"")</f>
        <v>Latis</v>
      </c>
    </row>
    <row r="4" spans="1:16" ht="15" customHeight="1">
      <c r="A4" s="119" t="s">
        <v>39117</v>
      </c>
      <c r="B4" s="119" t="str">
        <f>IFERROR(VLOOKUP(D4,DB!A:K,11,0),"")</f>
        <v>R4</v>
      </c>
      <c r="C4" s="120">
        <v>1</v>
      </c>
      <c r="D4" s="121" t="s">
        <v>36061</v>
      </c>
      <c r="E4" s="98" t="s">
        <v>39021</v>
      </c>
      <c r="F4" s="123"/>
      <c r="G4" s="124">
        <f ca="1">IFERROR(NOW()-F4,"")</f>
        <v>45960.589676504627</v>
      </c>
      <c r="H4" s="123">
        <v>45960.387592592589</v>
      </c>
      <c r="I4" s="119" t="str">
        <f>IFERROR(VLOOKUP(D4,DB!A:F,6,0),"")</f>
        <v>SCECO</v>
      </c>
      <c r="J4" s="119" t="str">
        <f>IFERROR(VLOOKUP(D4,DB!A:G,7,0),"")</f>
        <v>Dead</v>
      </c>
      <c r="K4" s="125" t="s">
        <v>39118</v>
      </c>
      <c r="L4" s="121" t="str">
        <f>IFERROR(VLOOKUP(D4,DB!A:I,9,0),"")</f>
        <v>Latis</v>
      </c>
    </row>
    <row r="5" spans="1:16" ht="15" customHeight="1">
      <c r="A5" s="119" t="s">
        <v>39119</v>
      </c>
      <c r="B5" s="119" t="str">
        <f>IFERROR(VLOOKUP(D5,DB!A:K,11,0),"")</f>
        <v>R4</v>
      </c>
      <c r="C5" s="120">
        <v>1</v>
      </c>
      <c r="D5" s="121" t="s">
        <v>36111</v>
      </c>
      <c r="E5" s="98" t="s">
        <v>39021</v>
      </c>
      <c r="F5" s="123">
        <v>45960.552384259259</v>
      </c>
      <c r="G5" s="124">
        <f ca="1">IFERROR(NOW()-F5,"")</f>
        <v>3.7292245368007571E-2</v>
      </c>
      <c r="H5" s="123">
        <v>45960.546643518515</v>
      </c>
      <c r="I5" s="119" t="str">
        <f>IFERROR(VLOOKUP(D5,DB!A:F,6,0),"")</f>
        <v>Generator-SG</v>
      </c>
      <c r="J5" s="119" t="str">
        <f>IFERROR(VLOOKUP(D5,DB!A:G,7,0),"")</f>
        <v>Dead</v>
      </c>
      <c r="K5" s="125" t="s">
        <v>39120</v>
      </c>
      <c r="L5" s="121" t="str">
        <f>IFERROR(VLOOKUP(D5,DB!A:I,9,0),"")</f>
        <v>Latis</v>
      </c>
    </row>
    <row r="6" spans="1:16" ht="15" customHeight="1">
      <c r="A6" s="119"/>
      <c r="B6" s="119" t="str">
        <f>IFERROR(VLOOKUP(D6,DB!A:K,11,0),"")</f>
        <v/>
      </c>
      <c r="C6" s="120"/>
      <c r="D6" s="94"/>
      <c r="E6" s="98"/>
      <c r="F6" s="123"/>
      <c r="G6" s="124">
        <f ca="1">IFERROR(NOW()-F6,"")</f>
        <v>45960.589676504627</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45960.589676504627</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45960.589676504627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45960.589676504627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45960.589676504627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45960.589676504627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45960.589676504627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45960.589676504627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98"/>
      <c r="F14" s="123"/>
      <c r="G14" s="124">
        <f ca="1">IFERROR(NOW()-F14,"")</f>
        <v>45960.589676504627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98"/>
      <c r="F15" s="123"/>
      <c r="G15" s="124">
        <f ca="1">IFERROR(NOW()-F15,"")</f>
        <v>45960.589676504627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45960.589676504627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45960.589676504627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98"/>
      <c r="F18" s="123"/>
      <c r="G18" s="124">
        <f ca="1">IFERROR(NOW()-F18,"")</f>
        <v>45960.589676504627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45960.589676504627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c r="F20" s="123"/>
      <c r="G20" s="124">
        <f ca="1">IFERROR(NOW()-F20,"")</f>
        <v>45960.589676504627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45960.589676504627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45960.589676504627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45960.589676504627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45960.589676504627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45960.589676504627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45960.589676504627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45960.589676504627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45960.589676504627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45960.589676504627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45960.589676504627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45960.589676504627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45960.589676504627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45960.589676504627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45960.589676504627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45960.589676504627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45960.589676504627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45960.589676504627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45960.589676504627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45960.589676504627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45960.589676504627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45960.589676504627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45960.589676504627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45960.589676504627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45960.589676504627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45960.589676504627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45960.589676504627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45960.589676504627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45960.589676504627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45960.589676504627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45960.589676504627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45960.589676504627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45960.589676504627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45960.589676504627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45960.589676504627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45960.589676504627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45960.589676504627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45960.589676504627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45960.589676504627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45960.589676504627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45960.589676504627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45960.589676504627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45960.589676504627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45960.589676504627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45960.589676504627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45960.589676504627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45960.589676504627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45960.589676504627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45960.589676504627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45960.589676504627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45960.589676504627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45960.589676504627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45960.589676504627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45960.589676504627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45960.589676504627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45960.589676504627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45960.589676504627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45960.589676504627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45960.589676504627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45960.589676504627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45960.589676504627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45960.589676504627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45960.589676504627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45960.589676504627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45960.589676504627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45960.589676504627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45960.589676504627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45960.589676504627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45960.589676504627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45960.589676504627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45960.589676504627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45960.589676504627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45960.589676504627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45960.589676504627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45960.589676504627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45960.589676504627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45960.589676504627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45960.589676504627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45960.589676504627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45960.589676504627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45960.589676504627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45960.589676504627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45960.589676504627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45960.589676504627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45960.589676504627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45960.589676504627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45960.589676504627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45960.589676504627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45960.589676504627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45960.589676504627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45960.589676504627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45960.589676504627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45960.589676504627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45960.589676504627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45960.589676504627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45960.589676504627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45960.589676504627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45960.589676504627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45960.589676504627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45960.589676504627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45960.589676504627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45960.589676504627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45960.589676504627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45960.589676504627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45960.589676504627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45960.589676504627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45960.589676504627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45960.589676504627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45960.589676504627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45960.589676504627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45960.589676504627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45960.589676504627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45960.589676504627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45960.589676504627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45960.589676504627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45960.589676504627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45960.589676504627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45960.589676504627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45960.589676504627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45960.589676504627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45960.589676504627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45960.589676504627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45960.589676504627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45960.589676504627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45960.589676504627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45960.589676504627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45960.589676504627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45960.589676504627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45960.589676504627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45960.589676504627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45960.589676504627</v>
      </c>
      <c r="H150" s="123"/>
      <c r="I150" s="119" t="str">
        <f>IFERROR(VLOOKUP(D150,DB!A:F,6,0),"")</f>
        <v/>
      </c>
      <c r="J150" s="119" t="str">
        <f>IFERROR(VLOOKUP(D150,DB!A:G,7,0),"")</f>
        <v/>
      </c>
      <c r="K150" s="125"/>
      <c r="L150" s="121" t="str">
        <f>IFERROR(VLOOKUP(D150,DB!A:I,9,0),"")</f>
        <v/>
      </c>
    </row>
    <row r="151" spans="1:12" ht="15" customHeight="1">
      <c r="A151" s="126"/>
      <c r="B151" s="126" t="str">
        <f>IFERROR(VLOOKUP(D151,DB!A:K,11,0),"")</f>
        <v/>
      </c>
      <c r="C151" s="127"/>
      <c r="D151" s="128"/>
      <c r="E151" s="129"/>
      <c r="F151" s="130"/>
      <c r="G151" s="131">
        <f ca="1">IFERROR(NOW()-F151,"")</f>
        <v>45960.589676504627</v>
      </c>
      <c r="H151" s="130"/>
      <c r="I151" s="126" t="str">
        <f>IFERROR(VLOOKUP(D151,DB!A:F,6,0),"")</f>
        <v/>
      </c>
      <c r="J151" s="126" t="str">
        <f>IFERROR(VLOOKUP(D151,DB!A:G,7,0),"")</f>
        <v/>
      </c>
      <c r="K151" s="132"/>
      <c r="L151" s="128" t="str">
        <f>IFERROR(VLOOKUP(D151,DB!A:I,9,0),"")</f>
        <v/>
      </c>
    </row>
  </sheetData>
  <dataValidations count="2">
    <dataValidation allowBlank="1" showInputMessage="1" showErrorMessage="1" sqref="E1" xr:uid="{A4F81451-56CC-4543-9497-104C4E44EE4B}"/>
    <dataValidation type="list" allowBlank="1" showInputMessage="1" showErrorMessage="1" sqref="E21:E41 E2:E1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6"/>
  <sheetViews>
    <sheetView tabSelected="1" workbookViewId="0">
      <selection activeCell="D20" sqref="D2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39121</v>
      </c>
      <c r="B2" s="37" t="str">
        <f>IFERROR(VLOOKUP(D2,DB!A:K,11,0),"")</f>
        <v>R5</v>
      </c>
      <c r="C2" s="37">
        <v>3</v>
      </c>
      <c r="D2" s="118" t="s">
        <v>36011</v>
      </c>
      <c r="E2" s="37" t="s">
        <v>39021</v>
      </c>
      <c r="F2" s="38">
        <v>45891.832060185188</v>
      </c>
      <c r="G2" s="144">
        <f ca="1">IFERROR(NOW()-F2,"")</f>
        <v>68.757616319438966</v>
      </c>
      <c r="H2" s="38">
        <v>45891.790393518517</v>
      </c>
      <c r="I2" s="37" t="str">
        <f>IFERROR(VLOOKUP(D2,DB!A:F,6,0),"")</f>
        <v>Generator-SG</v>
      </c>
      <c r="J2" s="37" t="str">
        <f>IFERROR(VLOOKUP(D2,DB!A:G,7,0),"")</f>
        <v>Vandalized</v>
      </c>
      <c r="K2" s="37" t="s">
        <v>39122</v>
      </c>
      <c r="L2" s="37" t="str">
        <f>IFERROR(VLOOKUP(D2,DB!A:I,9,0),"")</f>
        <v>Latis</v>
      </c>
      <c r="M2" s="117"/>
    </row>
    <row r="3" spans="1:13" ht="30.75">
      <c r="A3" s="37" t="s">
        <v>39123</v>
      </c>
      <c r="B3" s="37" t="str">
        <f>IFERROR(VLOOKUP(D3,DB!A:K,11,0),"")</f>
        <v>R5</v>
      </c>
      <c r="C3" s="37">
        <v>1</v>
      </c>
      <c r="D3" s="37" t="s">
        <v>33268</v>
      </c>
      <c r="E3" s="37" t="s">
        <v>39106</v>
      </c>
      <c r="F3" s="38">
        <v>45926.188877314817</v>
      </c>
      <c r="G3" s="144">
        <f t="shared" ref="G3" ca="1" si="0">IFERROR(NOW()-F3,"")</f>
        <v>34.400799189810641</v>
      </c>
      <c r="H3" s="38">
        <v>45926.158159722225</v>
      </c>
      <c r="I3" s="37" t="str">
        <f>IFERROR(VLOOKUP(D3,DB!A:F,6,0),"")</f>
        <v>SCECO</v>
      </c>
      <c r="J3" s="37" t="str">
        <f>IFERROR(VLOOKUP(D3,DB!A:G,7,0),"")</f>
        <v>Good</v>
      </c>
      <c r="K3" s="37" t="s">
        <v>39124</v>
      </c>
      <c r="L3" s="37" t="str">
        <f>IFERROR(VLOOKUP(D3,DB!A:I,9,0),"")</f>
        <v>Latis</v>
      </c>
      <c r="M3" s="117"/>
    </row>
    <row r="4" spans="1:13" ht="48" customHeight="1">
      <c r="A4" s="152" t="s">
        <v>39125</v>
      </c>
      <c r="B4" s="152" t="str">
        <f>IFERROR(VLOOKUP(D4,DB!A:K,11,0),"")</f>
        <v>R5</v>
      </c>
      <c r="C4" s="152">
        <v>1</v>
      </c>
      <c r="D4" s="152" t="s">
        <v>34758</v>
      </c>
      <c r="E4" s="152" t="s">
        <v>39106</v>
      </c>
      <c r="F4" s="153">
        <v>45948.661111111112</v>
      </c>
      <c r="G4" s="154">
        <f ca="1">IFERROR(NOW()-F4,"")</f>
        <v>11.928565393514873</v>
      </c>
      <c r="H4" s="153">
        <v>45948.661111111112</v>
      </c>
      <c r="I4" s="152" t="str">
        <f>IFERROR(VLOOKUP(D4,DB!A:F,6,0),"")</f>
        <v>SCECO</v>
      </c>
      <c r="J4" s="152" t="str">
        <f>IFERROR(VLOOKUP(D4,DB!A:G,7,0),"")</f>
        <v>Dead</v>
      </c>
      <c r="K4" s="152" t="s">
        <v>39126</v>
      </c>
      <c r="L4" s="152" t="str">
        <f>IFERROR(VLOOKUP(D4,DB!A:I,9,0),"")</f>
        <v>Latis</v>
      </c>
    </row>
    <row r="5" spans="1:13" ht="15">
      <c r="A5" s="152"/>
      <c r="B5" s="152" t="str">
        <f>IFERROR(VLOOKUP(D5,DB!A:K,11,0),"")</f>
        <v/>
      </c>
      <c r="C5" s="152"/>
      <c r="D5"/>
      <c r="E5" s="152"/>
      <c r="F5" s="153"/>
      <c r="G5" s="154">
        <f ca="1">IFERROR(NOW()-F5,"")</f>
        <v>45960.589676504627</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45960.589676504627</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45960.589676504627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45960.589676504627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45960.589676504627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45960.589676504627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45960.589676504627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45960.589676504627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45960.589676504627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45960.589676504627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45960.589676504627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45960.589676504627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45960.589676504627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45960.589676504627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45960.589676504627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45960.589676504627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45960.589676504627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45960.589676504627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45960.589676504627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45960.589676504627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45960.589676504627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45960.589676504627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45960.589676504627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45960.589676504627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45960.589676504627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45960.589676504627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45960.589676504627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45960.589676504627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45960.589676504627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45960.589676504627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45960.589676504627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45960.589676504627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45960.589676504627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45960.589676504627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45960.589676504627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45960.589676504627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45960.589676504627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45960.589676504627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45960.589676504627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45960.589676504627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45960.589676504627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45960.589676504627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45960.589676504627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45960.589676504627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45960.589676504627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45960.589676504627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45960.589676504627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45960.589676504627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45960.589676504627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45960.589676504627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45960.589676504627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45960.589676504627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45960.589676504627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45960.589676504627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45960.589676504627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45960.589676504627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45960.589676504627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45960.589676504627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45960.589676504627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45960.589676504627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45960.589676504627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45960.589676504627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45960.589676504627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45960.589676504627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45960.589676504627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45960.589676504627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45960.589676504627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45960.589676504627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45960.589676504627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45960.589676504627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45960.589676504627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45960.589676504627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45960.589676504627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45960.589676504627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45960.589676504627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45960.589676504627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45960.589676504627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45960.589676504627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45960.589676504627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45960.589676504627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45960.589676504627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45960.589676504627</v>
      </c>
      <c r="H86" s="153"/>
      <c r="I86" s="152" t="str">
        <f>IFERROR(VLOOKUP(D86,DB!A:F,6,0),"")</f>
        <v/>
      </c>
      <c r="J86" s="152" t="str">
        <f>IFERROR(VLOOKUP(D86,DB!A:G,7,0),"")</f>
        <v/>
      </c>
      <c r="K86" s="152"/>
      <c r="L86" s="152" t="str">
        <f>IFERROR(VLOOKUP(D86,DB!A:I,9,0),"")</f>
        <v/>
      </c>
    </row>
    <row r="87" spans="1:12" ht="15">
      <c r="A87" s="158"/>
      <c r="B87" s="158" t="str">
        <f>IFERROR(VLOOKUP(D87,DB!A:K,11,0),"")</f>
        <v/>
      </c>
      <c r="C87" s="158"/>
      <c r="D87" s="158"/>
      <c r="E87" s="158"/>
      <c r="F87" s="159"/>
      <c r="G87" s="160">
        <f ca="1">IFERROR(NOW()-F87,"")</f>
        <v>45960.589676504627</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45960.589676504627</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45960.589676504627</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45960.589676504627</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45960.589676504627</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45960.589676504627</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45960.589676504627</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45960.589676504627</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45960.589676504627</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45960.589676504627</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45960.589676504627</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45960.589676504627</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45960.589676504627</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45960.589676504627</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45960.589676504627</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45960.589676504627</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45960.589676504627</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45960.589676504627</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45960.589676504627</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45960.589676504627</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45960.589676504627</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45960.589676504627</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45960.589676504627</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45960.589676504627</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45960.589676504627</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45960.589676504627</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45960.589676504627</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45960.589676504627</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45960.589676504627</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45960.589676504627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45960.589676504627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45960.589676504627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45960.589676504627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45960.589676504627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45960.589676504627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45960.589676504627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45960.589676504627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45960.589676504627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45960.589676504627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45960.589676504627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45960.589676504627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45960.589676504627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45960.589676504627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45960.589676504627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45960.589676504627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45960.589676504627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45960.589676504627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45960.589676504627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45960.589676504627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45960.589676504627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45960.589676504627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45960.589676504627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45960.589676504627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45960.589676504627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45960.589676504627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45960.589676504627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45960.589676504627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45960.589676504627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45960.589676504627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45960.589676504627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45960.589676504627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45960.589676504627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45960.589676504627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45960.589676504627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45960.589676504627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45960.589676504627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45960.589676504627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45960.589676504627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45960.589676504627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45960.589676504627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45960.589676504627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45960.589676504627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45960.589676504627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45960.589676504627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45960.589676504627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45960.589676504627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45960.589676504627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45960.589676504627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45960.589676504627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45960.589676504627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45960.589676504627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45960.589676504627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45960.589676504627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45960.589676504627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45960.589676504627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45960.589676504627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45960.589676504627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45960.589676504627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45960.589676504627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45960.589676504627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45960.589676504627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45960.589676504627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45960.589676504627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45960.589676504627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45960.589676504627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45960.589676504627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45960.589676504627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45960.589676504627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45960.589676504627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45960.589676504627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45960.589676504627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45960.589676504627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45960.589676504627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45960.589676504627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45960.589676504627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45960.589676504627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45960.589676504627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45960.589676504627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45960.589676504627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45960.589676504627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45960.589676504627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45960.589676504627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45960.589676504627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45960.589676504627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45960.589676504627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45960.589676504627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45960.589676504627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45960.589676504627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45960.589676504627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45960.589676504627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45960.589676504627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45960.589676504627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45960.589676504627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45960.589676504627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45960.589676504627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45960.589676504627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45960.589676504627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45960.589676504627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45960.589676504627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45960.589676504627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45960.589676504627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45960.589676504627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45960.589676504627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45960.589676504627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45960.589676504627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45960.589676504627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45960.589676504627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45960.589676504627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45960.589676504627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45960.589676504627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45960.589676504627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45960.589676504627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45960.589676504627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45960.589676504627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45960.589676504627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45960.589676504627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45960.589676504627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45960.589676504627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45960.589676504627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45960.589676504627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45960.589676504627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45960.589676504627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45960.589676504627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45960.589676504627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45960.589676504627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45960.589676504627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45960.589676504627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45960.589676504627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45960.589676504627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45960.589676504627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45960.589676504627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45960.589676504627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45960.589676504627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45960.589676504627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45960.589676504627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45960.589676504627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45960.589676504627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45960.589676504627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45960.589676504627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45960.589676504627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45960.589676504627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45960.589676504627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45960.589676504627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45960.589676504627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45960.589676504627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45960.589676504627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45960.589676504627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45960.589676504627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45960.589676504627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45960.589676504627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45960.589676504627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45960.589676504627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45960.589676504627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45960.589676504627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45960.589676504627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45960.589676504627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45960.589676504627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45960.589676504627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45960.589676504627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45960.589676504627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45960.589676504627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45960.589676504627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45960.589676504627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45960.589676504627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45960.589676504627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45960.589676504627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45960.589676504627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45960.589676504627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45960.589676504627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45960.589676504627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45960.589676504627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45960.589676504627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45960.589676504627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45960.589676504627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45960.589676504627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45960.589676504627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45960.589676504627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45960.589676504627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45960.589676504627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45960.589676504627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45960.589676504627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45960.589676504627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45960.589676504627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45960.589676504627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45960.589676504627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45960.589676504627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45960.589676504627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45960.589676504627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45960.589676504627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45960.589676504627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45960.589676504627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45960.589676504627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45960.589676504627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45960.589676504627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45960.589676504627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45960.589676504627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45960.589676504627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45960.589676504627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45960.589676504627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45960.589676504627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45960.589676504627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45960.589676504627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45960.589676504627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45960.589676504627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45960.589676504627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45960.589676504627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45960.589676504627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45960.589676504627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45960.589676504627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45960.589676504627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45960.589676504627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45960.589676504627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45960.589676504627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45960.589676504627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45960.589676504627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45960.589676504627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45960.589676504627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45960.589676504627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45960.589676504627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45960.589676504627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45960.589676504627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45960.589676504627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45960.589676504627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45960.589676504627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45960.589676504627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45960.589676504627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45960.589676504627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45960.589676504627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45960.589676504627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45960.589676504627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45960.589676504627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45960.589676504627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45960.589676504627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45960.589676504627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45960.589676504627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45960.589676504627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45960.589676504627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45960.589676504627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45960.589676504627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45960.589676504627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45960.589676504627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45960.589676504627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45960.589676504627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45960.589676504627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45960.589676504627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45960.589676504627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45960.589676504627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45960.589676504627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45960.589676504627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45960.589676504627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45960.589676504627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45960.589676504627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45960.589676504627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45960.589676504627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45960.589676504627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45960.589676504627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45960.589676504627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45960.589676504627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45960.589676504627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45960.589676504627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45960.589676504627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45960.589676504627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45960.589676504627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45960.589676504627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45960.589676504627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45960.589676504627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45960.589676504627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45960.589676504627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45960.589676504627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45960.589676504627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45960.589676504627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45960.589676504627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45960.589676504627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45960.589676504627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45960.589676504627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45960.589676504627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45960.589676504627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45960.589676504627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45960.589676504627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45960.589676504627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45960.589676504627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45960.589676504627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45960.589676504627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45960.589676504627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45960.589676504627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45960.589676504627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45960.589676504627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45960.589676504627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45960.589676504627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45960.589676504627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45960.589676504627</v>
      </c>
      <c r="H407" s="159"/>
      <c r="I407" s="158" t="str">
        <f>IFERROR(VLOOKUP(D407,DB!A:F,6,0),"")</f>
        <v/>
      </c>
      <c r="J407" s="158" t="str">
        <f>IFERROR(VLOOKUP(D407,DB!A:G,7,0),"")</f>
        <v/>
      </c>
      <c r="K407" s="158"/>
      <c r="L407" s="158" t="str">
        <f>IFERROR(VLOOKUP(D407,DB!A:I,9,0),"")</f>
        <v/>
      </c>
    </row>
    <row r="408" spans="1:12" ht="15"/>
    <row r="409" spans="1:12" ht="15"/>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7" ht="15"/>
    <row r="518" ht="15"/>
    <row r="520" ht="15"/>
    <row r="521" ht="15"/>
    <row r="522" ht="15"/>
    <row r="523" ht="15"/>
    <row r="525" ht="15"/>
    <row r="526" ht="15"/>
    <row r="533" ht="15"/>
    <row r="534" ht="15"/>
    <row r="535" ht="15"/>
    <row r="536" ht="15"/>
    <row r="537" ht="15"/>
    <row r="538" ht="15"/>
    <row r="541" ht="15"/>
    <row r="542" ht="15"/>
    <row r="543" ht="15"/>
    <row r="544" ht="15"/>
    <row r="545" ht="15"/>
    <row r="546" ht="15"/>
    <row r="547" ht="15"/>
    <row r="548" ht="15"/>
    <row r="549" ht="15"/>
    <row r="550" ht="15"/>
    <row r="551" ht="15"/>
    <row r="552"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8" ht="15"/>
    <row r="609" ht="15"/>
    <row r="646" ht="15"/>
    <row r="647" ht="15"/>
    <row r="648" ht="15"/>
    <row r="649" ht="15"/>
    <row r="650" ht="15"/>
    <row r="651" ht="15"/>
    <row r="652" ht="15"/>
    <row r="653" ht="15"/>
    <row r="654" ht="15"/>
    <row r="655"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6" ht="15"/>
    <row r="737" ht="15"/>
    <row r="738" ht="15"/>
    <row r="740" ht="15"/>
    <row r="741"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4" ht="15"/>
    <row r="775" ht="15"/>
    <row r="945" ht="15"/>
    <row r="946" ht="15"/>
    <row r="947" ht="15"/>
    <row r="948" ht="15"/>
    <row r="949" ht="15"/>
    <row r="950" ht="15"/>
    <row r="956" ht="15"/>
    <row r="957" ht="15"/>
    <row r="958" ht="15"/>
    <row r="959" ht="15"/>
    <row r="960" ht="15"/>
    <row r="961" ht="15"/>
    <row r="962"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3" ht="15"/>
    <row r="1014" ht="15"/>
    <row r="1020" ht="15"/>
    <row r="1021" ht="15"/>
    <row r="1023" ht="15"/>
    <row r="1024" ht="15"/>
    <row r="1025" ht="15"/>
    <row r="1026" ht="15"/>
    <row r="1027" ht="15"/>
    <row r="1028" ht="15"/>
    <row r="1029"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2" ht="15"/>
    <row r="1103" ht="15"/>
    <row r="1104" ht="15"/>
    <row r="1105" ht="15"/>
    <row r="1106" ht="15"/>
    <row r="1107" ht="15"/>
    <row r="1108" ht="15"/>
    <row r="1109" ht="15"/>
    <row r="1110" ht="15"/>
    <row r="1111" ht="15"/>
    <row r="1112" ht="15"/>
    <row r="1113" ht="15"/>
    <row r="1114" ht="15"/>
    <row r="1115"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8" ht="15"/>
    <row r="1169" ht="15"/>
    <row r="1172" ht="15"/>
    <row r="1173" ht="15"/>
    <row r="1174" ht="15"/>
    <row r="1175" ht="15"/>
    <row r="1176" ht="15"/>
    <row r="1177" ht="15"/>
    <row r="1178" ht="15"/>
    <row r="1179" ht="15"/>
    <row r="1182" ht="15"/>
    <row r="1183" ht="15"/>
    <row r="1184" ht="15"/>
    <row r="1185" ht="15"/>
    <row r="1186" ht="15"/>
    <row r="1187" ht="15"/>
    <row r="1188" ht="15"/>
    <row r="1189" ht="15"/>
    <row r="1190" ht="15"/>
    <row r="1191" ht="15"/>
    <row r="1192" ht="15"/>
    <row r="1193" ht="15"/>
    <row r="1195" ht="15"/>
    <row r="1196" ht="15"/>
    <row r="1197" ht="15"/>
    <row r="1200" ht="15"/>
    <row r="1202" ht="15"/>
    <row r="1204" ht="15"/>
    <row r="1207" ht="15"/>
    <row r="1208" ht="15"/>
    <row r="1209" ht="15"/>
    <row r="1211" ht="15"/>
    <row r="1213" ht="15"/>
    <row r="1214" ht="15"/>
    <row r="1215" ht="15"/>
    <row r="1216" ht="15"/>
    <row r="1217" ht="15"/>
    <row r="1219" ht="15"/>
    <row r="1220" ht="15"/>
    <row r="1221" ht="15"/>
    <row r="1222" ht="15"/>
    <row r="1224" ht="15"/>
    <row r="1226" ht="15"/>
    <row r="1227" ht="15"/>
    <row r="1229" ht="15"/>
    <row r="1230" ht="15"/>
    <row r="1231" ht="15"/>
    <row r="1232" ht="15"/>
    <row r="1234" ht="15"/>
    <row r="1236" ht="15"/>
    <row r="1237" ht="15"/>
    <row r="1238" ht="15"/>
    <row r="1239" ht="15"/>
    <row r="1241" ht="15"/>
    <row r="1242" ht="15"/>
    <row r="1243" ht="15"/>
    <row r="1244" ht="15"/>
    <row r="1245" ht="15"/>
    <row r="1246" ht="15"/>
    <row r="1247" ht="15"/>
    <row r="1250" ht="15"/>
    <row r="1252" ht="15"/>
    <row r="1253" ht="15"/>
    <row r="1254" ht="15"/>
    <row r="1255" ht="15"/>
    <row r="1256" ht="15"/>
    <row r="1257" ht="15"/>
    <row r="1258" ht="15"/>
    <row r="1259" ht="15"/>
    <row r="1262" ht="15"/>
    <row r="1263" ht="15"/>
    <row r="1265" ht="15"/>
    <row r="1267" ht="15"/>
    <row r="1268" ht="15"/>
    <row r="1269" ht="15"/>
    <row r="1270" ht="15"/>
    <row r="1271" ht="15"/>
    <row r="1275" ht="15"/>
    <row r="1276" ht="15"/>
    <row r="1278" ht="15"/>
    <row r="1279" ht="15"/>
    <row r="1280" ht="15"/>
    <row r="1281" ht="15"/>
    <row r="1282" ht="15"/>
    <row r="1283" ht="15"/>
    <row r="1284" ht="15"/>
    <row r="1285" ht="15"/>
    <row r="1292" ht="15"/>
    <row r="1293" ht="15"/>
    <row r="1294" ht="15"/>
    <row r="1295" ht="15"/>
    <row r="1296" ht="15"/>
  </sheetData>
  <dataValidations count="2">
    <dataValidation allowBlank="1" showInputMessage="1" showErrorMessage="1" sqref="E1" xr:uid="{920C6338-E771-4DAE-8C89-92A9093EA4DE}"/>
    <dataValidation type="list" allowBlank="1" showInputMessage="1" showErrorMessage="1" sqref="E2:E40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6"/>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39127</v>
      </c>
      <c r="B2" s="103" t="str">
        <f>IFERROR(VLOOKUP(D2,DB!A:K,11,0),"")</f>
        <v>R6</v>
      </c>
      <c r="C2" s="105">
        <v>1</v>
      </c>
      <c r="D2" s="103" t="s">
        <v>28857</v>
      </c>
      <c r="E2" s="106" t="s">
        <v>39021</v>
      </c>
      <c r="F2" s="107">
        <v>45960.490162037036</v>
      </c>
      <c r="G2" s="77">
        <f ca="1">IFERROR(NOW()-F2,"-")</f>
        <v>9.9514467590779532E-2</v>
      </c>
      <c r="H2" s="107">
        <v>45960.490162037036</v>
      </c>
      <c r="I2" s="103" t="str">
        <f>IFERROR(VLOOKUP(D2,DB!A:F,6,0),"")</f>
        <v>Generator-SG</v>
      </c>
      <c r="J2" s="102" t="str">
        <f>IFERROR(VLOOKUP(D2,DB!A:G,7,0),"")</f>
        <v>Vandalized</v>
      </c>
      <c r="K2" s="108" t="s">
        <v>39128</v>
      </c>
      <c r="L2" s="109" t="str">
        <f>IFERROR(VLOOKUP(D2,DB!A:I,9,0),"")</f>
        <v>Latis</v>
      </c>
    </row>
    <row r="3" spans="1:16383" ht="31.5" customHeight="1">
      <c r="A3" s="104"/>
      <c r="B3" s="103" t="str">
        <f>IFERROR(VLOOKUP(D3,DB!A:K,11,0),"")</f>
        <v/>
      </c>
      <c r="C3" s="105"/>
      <c r="D3" s="103"/>
      <c r="E3" s="106"/>
      <c r="F3" s="107"/>
      <c r="G3" s="77">
        <f ca="1">IFERROR(NOW()-F3,"-")</f>
        <v>45960.589676504627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45960.589676504627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45960.589676504627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45960.589676504627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45960.589676504627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45960.589676504627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45960.589676504627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45960.589676504627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45960.589676504627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45960.589676504627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45960.589676504627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45960.589676504627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45960.589676504627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45960.589676504627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45960.589676504627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45960.589676504627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45960.589676504627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45960.589676504627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45960.589676504627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45960.589676504627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45960.589676504627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45960.589676504627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45960.589676504627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45960.589676504627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45960.589676504627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45960.589676504627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45960.589676504627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45960.589676504627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45960.589676504627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45960.589676504627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45960.589676504627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45960.589676504627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45960.589676504627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45960.589676504627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45960.589676504627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45960.589676504627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45960.589676504627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45960.589676504627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45960.589676504627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45960.589676504627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45960.589676504627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45960.589676504627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45960.589676504627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45960.589676504627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45960.589676504627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45960.589676504627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45960.589676504627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45960.589676504627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45960.589676504627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45960.589676504627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45960.589676504627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45960.589676504627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45960.589676504627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45960.589676504627</v>
      </c>
      <c r="H56" s="107"/>
      <c r="I56" s="103" t="str">
        <f>IFERROR(VLOOKUP(D56,DB!A:F,6,0),"")</f>
        <v/>
      </c>
      <c r="J56" s="102" t="str">
        <f>IFERROR(VLOOKUP(D56,DB!A:G,7,0),"")</f>
        <v/>
      </c>
      <c r="K56" s="108"/>
      <c r="L56" s="109" t="str">
        <f>IFERROR(VLOOKUP(D56,DB!A:I,9,0),"")</f>
        <v/>
      </c>
    </row>
  </sheetData>
  <dataValidations count="2">
    <dataValidation allowBlank="1" showInputMessage="1" showErrorMessage="1" sqref="E1" xr:uid="{380493DB-286A-4683-AF55-C78F04945A49}"/>
    <dataValidation type="list" allowBlank="1" showInputMessage="1" showErrorMessage="1" sqref="E2:E5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2025-10-30T11:11:02Z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